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265" tabRatio="742" activeTab="0"/>
  </bookViews>
  <sheets>
    <sheet name="はじめに" sheetId="1" r:id="rId1"/>
    <sheet name="入力票1" sheetId="2" r:id="rId2"/>
    <sheet name="入力票2" sheetId="3" r:id="rId3"/>
    <sheet name="入力票3" sheetId="4" r:id="rId4"/>
    <sheet name="入力票4" sheetId="5" r:id="rId5"/>
    <sheet name="入力票5" sheetId="6" r:id="rId6"/>
    <sheet name="結果1" sheetId="7" r:id="rId7"/>
    <sheet name="結果2" sheetId="8" r:id="rId8"/>
    <sheet name="結果3" sheetId="9" r:id="rId9"/>
    <sheet name="結果4" sheetId="10" r:id="rId10"/>
    <sheet name="t" sheetId="11" state="hidden" r:id="rId11"/>
    <sheet name="c" sheetId="12" state="hidden" r:id="rId12"/>
  </sheets>
  <externalReferences>
    <externalReference r:id="rId15"/>
  </externalReferences>
  <definedNames>
    <definedName name="_w_10" localSheetId="0">'[1]t'!$AX$2:$AZ$12</definedName>
    <definedName name="_w_10">'t'!$AX$2:$AZ$12</definedName>
    <definedName name="_W_10_3" localSheetId="0">'[1]t'!$AP$2:$AR$12</definedName>
    <definedName name="_W_10_3">'t'!$AP$2:$AR$12</definedName>
    <definedName name="_W_10_4" localSheetId="0">'[1]t'!$AT$2:$AV$12</definedName>
    <definedName name="_W_10_4">'t'!$AT$2:$AV$12</definedName>
    <definedName name="_W_5" localSheetId="0">'[1]t'!$AA$2:$AG$17</definedName>
    <definedName name="_W_5">'t'!$AA$2:$AG$17</definedName>
    <definedName name="_W_6" localSheetId="0">'[1]t'!$AI$2:$AK$27</definedName>
    <definedName name="_W_6">'t'!$AI$2:$AK$27</definedName>
    <definedName name="_W_7" localSheetId="0">'[1]t'!$AM$2:$AN$17</definedName>
    <definedName name="_W_7">'t'!$AM$2:$AN$17</definedName>
    <definedName name="_X1" localSheetId="0">'[1]t'!$A$2:$D$43</definedName>
    <definedName name="_X1">'t'!$A$2:$D$43</definedName>
    <definedName name="_X2_1" localSheetId="0">'[1]t'!$F$2:$I$49</definedName>
    <definedName name="_X2_1">'t'!$F$2:$I$49</definedName>
    <definedName name="_X2_2" localSheetId="0">'[1]t'!$K$2:$N$39</definedName>
    <definedName name="_X2_2">'t'!$K$2:$N$39</definedName>
    <definedName name="_xlfn.SUMIFS" hidden="1">#NAME?</definedName>
    <definedName name="_Z_1" localSheetId="0">'[1]t'!$P$2:$T$31</definedName>
    <definedName name="_Z_1">'t'!$P$2:$T$31</definedName>
    <definedName name="_Z_2" localSheetId="0">'[1]t'!$V$2:$Y$43</definedName>
    <definedName name="_Z_2">'t'!$V$2:$Y$43</definedName>
    <definedName name="_xlnm.Print_Area" localSheetId="6">'結果1'!$A$1:$FS$56</definedName>
    <definedName name="_xlnm.Print_Area" localSheetId="7">'結果2'!$A$1:$FS$56</definedName>
    <definedName name="_xlnm.Print_Area" localSheetId="8">'結果3'!$A$1:$FS$56</definedName>
    <definedName name="_xlnm.Print_Area" localSheetId="9">'結果4'!$A$1:$FS$56</definedName>
    <definedName name="_xlnm.Print_Area" localSheetId="5">'入力票5'!$A$1:$FG$64</definedName>
    <definedName name="_xlnm.Print_Titles" localSheetId="5">'入力票5'!$1:$5</definedName>
  </definedNames>
  <calcPr fullCalcOnLoad="1"/>
</workbook>
</file>

<file path=xl/sharedStrings.xml><?xml version="1.0" encoding="utf-8"?>
<sst xmlns="http://schemas.openxmlformats.org/spreadsheetml/2006/main" count="1254" uniqueCount="513">
  <si>
    <t>許可番号</t>
  </si>
  <si>
    <t>審査基準日</t>
  </si>
  <si>
    <t>商号又は名称</t>
  </si>
  <si>
    <t>基準決算</t>
  </si>
  <si>
    <t>審査対象事業年度の前々年度</t>
  </si>
  <si>
    <t>土木一式</t>
  </si>
  <si>
    <t>010</t>
  </si>
  <si>
    <t>011</t>
  </si>
  <si>
    <t>020</t>
  </si>
  <si>
    <t>建築一式</t>
  </si>
  <si>
    <t>030</t>
  </si>
  <si>
    <t>大工</t>
  </si>
  <si>
    <t>040</t>
  </si>
  <si>
    <t>左官</t>
  </si>
  <si>
    <t>050</t>
  </si>
  <si>
    <t>とび・土工・コンクリート</t>
  </si>
  <si>
    <t>051</t>
  </si>
  <si>
    <t>法面処理</t>
  </si>
  <si>
    <t>060</t>
  </si>
  <si>
    <t>石</t>
  </si>
  <si>
    <t>070</t>
  </si>
  <si>
    <t>屋根</t>
  </si>
  <si>
    <t>080</t>
  </si>
  <si>
    <t>電気</t>
  </si>
  <si>
    <t>090</t>
  </si>
  <si>
    <t>管</t>
  </si>
  <si>
    <t>100</t>
  </si>
  <si>
    <t>タイル・れんが・ブロック</t>
  </si>
  <si>
    <t>110</t>
  </si>
  <si>
    <t>鋼構造物</t>
  </si>
  <si>
    <t>111</t>
  </si>
  <si>
    <t>鋼橋上部</t>
  </si>
  <si>
    <t>120</t>
  </si>
  <si>
    <t>鉄筋</t>
  </si>
  <si>
    <t>130</t>
  </si>
  <si>
    <t>140</t>
  </si>
  <si>
    <t>しゅんせつ</t>
  </si>
  <si>
    <t>150</t>
  </si>
  <si>
    <t>板金</t>
  </si>
  <si>
    <t>160</t>
  </si>
  <si>
    <t>ガラス</t>
  </si>
  <si>
    <t>170</t>
  </si>
  <si>
    <t>塗装</t>
  </si>
  <si>
    <t>180</t>
  </si>
  <si>
    <t>防水</t>
  </si>
  <si>
    <t>190</t>
  </si>
  <si>
    <t>内装仕上</t>
  </si>
  <si>
    <t>200</t>
  </si>
  <si>
    <t>機械器具設置</t>
  </si>
  <si>
    <t>210</t>
  </si>
  <si>
    <t>熱絶縁</t>
  </si>
  <si>
    <t>220</t>
  </si>
  <si>
    <t>電気通信</t>
  </si>
  <si>
    <t>230</t>
  </si>
  <si>
    <t>造園</t>
  </si>
  <si>
    <t>240</t>
  </si>
  <si>
    <t>さく井</t>
  </si>
  <si>
    <t>250</t>
  </si>
  <si>
    <t>建具</t>
  </si>
  <si>
    <t>260</t>
  </si>
  <si>
    <t>水道施設</t>
  </si>
  <si>
    <t>270</t>
  </si>
  <si>
    <t>消防施設</t>
  </si>
  <si>
    <t>280</t>
  </si>
  <si>
    <t>清掃施設</t>
  </si>
  <si>
    <t>その他</t>
  </si>
  <si>
    <t>防災協定の締結の有無</t>
  </si>
  <si>
    <t>監査の受審状況</t>
  </si>
  <si>
    <t>売上総利益</t>
  </si>
  <si>
    <t>受取利息配当金</t>
  </si>
  <si>
    <t>支払利息</t>
  </si>
  <si>
    <t>経常利益</t>
  </si>
  <si>
    <t>審査対象事業年度</t>
  </si>
  <si>
    <t>審査対象事業年度の前年度</t>
  </si>
  <si>
    <t>(X1)</t>
  </si>
  <si>
    <t>合計</t>
  </si>
  <si>
    <t>自己資本額及び利益額</t>
  </si>
  <si>
    <t>評点</t>
  </si>
  <si>
    <t>点数</t>
  </si>
  <si>
    <t>その他の審査項目(社会性等)</t>
  </si>
  <si>
    <t>雇用保険加入の有無</t>
  </si>
  <si>
    <t>建設業退職金共済制度加入の有無</t>
  </si>
  <si>
    <t>退職一時金制度若しくは企業年金制度導入の有無</t>
  </si>
  <si>
    <t>法定外労働災害補償制度加入の有無</t>
  </si>
  <si>
    <t>防災活動への貢献の状況</t>
  </si>
  <si>
    <t>営業停止処分の有無</t>
  </si>
  <si>
    <t>指示処分の有無</t>
  </si>
  <si>
    <t>法令遵守の状況</t>
  </si>
  <si>
    <t>公認会計士等の数</t>
  </si>
  <si>
    <t>二級登録経理試験合格者の数</t>
  </si>
  <si>
    <t>建設業の経理の状況</t>
  </si>
  <si>
    <t>研究開発費</t>
  </si>
  <si>
    <t>研究開発の状況</t>
  </si>
  <si>
    <t>純支払利息比率</t>
  </si>
  <si>
    <t>負債回転期間</t>
  </si>
  <si>
    <t>総資本売上総利益率</t>
  </si>
  <si>
    <t>売上高経常利益率</t>
  </si>
  <si>
    <t>自己資本対固定資産比率</t>
  </si>
  <si>
    <t>自己資本比率</t>
  </si>
  <si>
    <t>営業キャッシュフロー</t>
  </si>
  <si>
    <t>利益剰余金</t>
  </si>
  <si>
    <t>科目</t>
  </si>
  <si>
    <t>固定資産</t>
  </si>
  <si>
    <t>流動負債</t>
  </si>
  <si>
    <t>固定負債</t>
  </si>
  <si>
    <t>自己資本</t>
  </si>
  <si>
    <t>総資本(当期)</t>
  </si>
  <si>
    <t>総資本(前期)</t>
  </si>
  <si>
    <t>売上高</t>
  </si>
  <si>
    <t>受取利息配当金</t>
  </si>
  <si>
    <t>営業キャッシュフロー(当期)</t>
  </si>
  <si>
    <t>営業キャッシュフロー(前期)</t>
  </si>
  <si>
    <t>許可番号</t>
  </si>
  <si>
    <t>殿</t>
  </si>
  <si>
    <t>審査基準日</t>
  </si>
  <si>
    <t>資本金額</t>
  </si>
  <si>
    <t>完成工事高／売上高(％)</t>
  </si>
  <si>
    <t>〔金額単位：千円〕</t>
  </si>
  <si>
    <t>元請完成工事高</t>
  </si>
  <si>
    <t>(講習受講)</t>
  </si>
  <si>
    <t>基幹</t>
  </si>
  <si>
    <t>二級</t>
  </si>
  <si>
    <t>(Z)</t>
  </si>
  <si>
    <t>金額</t>
  </si>
  <si>
    <t>（完成工事高及び元請完成工事高：2年平均　／　自己資本額：基準決算）</t>
  </si>
  <si>
    <t>数　値</t>
  </si>
  <si>
    <t>数　値　等</t>
  </si>
  <si>
    <t>点数</t>
  </si>
  <si>
    <t>建　設　工　事　の　種　類</t>
  </si>
  <si>
    <t>完　成　工　事　高</t>
  </si>
  <si>
    <t>元　請　完　成　工　事　高　及　び　技　術　職　員　数</t>
  </si>
  <si>
    <t>技　術　職　員　数</t>
  </si>
  <si>
    <t>一級</t>
  </si>
  <si>
    <t>評　　　　　点　　　　　(X2)</t>
  </si>
  <si>
    <t>評　　　　　　　　点　　　　(W)</t>
  </si>
  <si>
    <t>総合評定値
(P)</t>
  </si>
  <si>
    <t>経　営　状　況</t>
  </si>
  <si>
    <t>数　値</t>
  </si>
  <si>
    <t>元請完工高</t>
  </si>
  <si>
    <t>完成工事高</t>
  </si>
  <si>
    <t>※入力単位は「千円」</t>
  </si>
  <si>
    <t>※入力単位は「人」</t>
  </si>
  <si>
    <t>一級監理受講者</t>
  </si>
  <si>
    <t>一級技術者</t>
  </si>
  <si>
    <t>(左記以外)</t>
  </si>
  <si>
    <t>【入力票2】工事種類別完成工事高/工事種類別元請完成工事高</t>
  </si>
  <si>
    <t>【入力票3】技術職員数</t>
  </si>
  <si>
    <t>【入力票4】財務数値</t>
  </si>
  <si>
    <t>前年度</t>
  </si>
  <si>
    <t>前々年度</t>
  </si>
  <si>
    <t>貸借対照表(借方)</t>
  </si>
  <si>
    <t>貸借対照表(貸方)</t>
  </si>
  <si>
    <t>資産合計</t>
  </si>
  <si>
    <t>科　　目</t>
  </si>
  <si>
    <t>純資産合計</t>
  </si>
  <si>
    <t>受取手形</t>
  </si>
  <si>
    <t>完成工事未収入金</t>
  </si>
  <si>
    <t>未成工事支出金</t>
  </si>
  <si>
    <t>材料貯蔵品</t>
  </si>
  <si>
    <t>貸倒引当金</t>
  </si>
  <si>
    <t>固定資産合計</t>
  </si>
  <si>
    <t>固定負債合計</t>
  </si>
  <si>
    <t>研究費・開発費</t>
  </si>
  <si>
    <t>支払手形</t>
  </si>
  <si>
    <t>工事未払金</t>
  </si>
  <si>
    <t>未成工事受入金</t>
  </si>
  <si>
    <t>流動負債合計</t>
  </si>
  <si>
    <t>資本金</t>
  </si>
  <si>
    <t>利益剰余金合計</t>
  </si>
  <si>
    <t>損益計算書</t>
  </si>
  <si>
    <t>完成工事高</t>
  </si>
  <si>
    <t>兼業事業売上高</t>
  </si>
  <si>
    <t>売上高総利益</t>
  </si>
  <si>
    <t>営業利益</t>
  </si>
  <si>
    <t>支払利息</t>
  </si>
  <si>
    <t>経常利益</t>
  </si>
  <si>
    <t>法人税、住民税及び事業税</t>
  </si>
  <si>
    <t>減価償却実施額</t>
  </si>
  <si>
    <t>項　　目</t>
  </si>
  <si>
    <t>数値等</t>
  </si>
  <si>
    <t>雇用保険加入の有無</t>
  </si>
  <si>
    <t>建設業退職金共済制度加入の有無</t>
  </si>
  <si>
    <t>退職一時金制度若しくは企業年金制度導入の有無</t>
  </si>
  <si>
    <t>法定外労働災害補償制度加入の有無</t>
  </si>
  <si>
    <t>防災協定の締結の有無</t>
  </si>
  <si>
    <t>監査の受審状況</t>
  </si>
  <si>
    <t>・経理処理の適正を確認した旨の書類を提出した場合：3</t>
  </si>
  <si>
    <t>・会計参与を設置している場合　　　　　　　　　　：2</t>
  </si>
  <si>
    <t>公認会計士等の数</t>
  </si>
  <si>
    <t>二級登録経理試験合格者の数</t>
  </si>
  <si>
    <t>有：1、無：2</t>
  </si>
  <si>
    <t>年数を入力</t>
  </si>
  <si>
    <t>人数を入力</t>
  </si>
  <si>
    <t>【流動資産項目】</t>
  </si>
  <si>
    <t>【固定資産項目】</t>
  </si>
  <si>
    <t>【繰延資産項目】</t>
  </si>
  <si>
    <t>【流動負債項目】</t>
  </si>
  <si>
    <t>【固定負債項目】</t>
  </si>
  <si>
    <t>【純資産の部項目】</t>
  </si>
  <si>
    <t>【営業外収益項目】</t>
  </si>
  <si>
    <t>【営業外費用項目】</t>
  </si>
  <si>
    <t>【防災活動への貢献の状況】</t>
  </si>
  <si>
    <t>【法令遵守の状況】</t>
  </si>
  <si>
    <t>【建設業の経理の状況】</t>
  </si>
  <si>
    <t>【入力票1】基本情報</t>
  </si>
  <si>
    <t>[X1]</t>
  </si>
  <si>
    <t>[X2-1(自己資本額)]</t>
  </si>
  <si>
    <t>[X2-2(利益額)]</t>
  </si>
  <si>
    <t>[Z-1(技術職員数値)]</t>
  </si>
  <si>
    <t>[Z-2(元請完成工事高)]</t>
  </si>
  <si>
    <t>[W-5(公認会計士等数)]</t>
  </si>
  <si>
    <t>[W-6(研究開発費)]</t>
  </si>
  <si>
    <t>[X1]</t>
  </si>
  <si>
    <t>業種</t>
  </si>
  <si>
    <t>2年平均</t>
  </si>
  <si>
    <t>3年平均</t>
  </si>
  <si>
    <t>X1(2年平均)</t>
  </si>
  <si>
    <t>X1(3年平均)</t>
  </si>
  <si>
    <t>[X2-1]</t>
  </si>
  <si>
    <t>自己資本額</t>
  </si>
  <si>
    <t>基準決算</t>
  </si>
  <si>
    <t>2年平均</t>
  </si>
  <si>
    <t>Cap</t>
  </si>
  <si>
    <t>X2-1(基準決算)</t>
  </si>
  <si>
    <t>X2-1(2年平均)</t>
  </si>
  <si>
    <t>[X2-2]</t>
  </si>
  <si>
    <t>利益額</t>
  </si>
  <si>
    <t>X2-2</t>
  </si>
  <si>
    <t>EBITDA</t>
  </si>
  <si>
    <t>[Z-1]</t>
  </si>
  <si>
    <t>Z-1</t>
  </si>
  <si>
    <t>[Z]</t>
  </si>
  <si>
    <t>(講習受講)数値</t>
  </si>
  <si>
    <t>基幹数値</t>
  </si>
  <si>
    <t>二級数値</t>
  </si>
  <si>
    <t>その他数値</t>
  </si>
  <si>
    <t>合計数値</t>
  </si>
  <si>
    <t>[Z-2]</t>
  </si>
  <si>
    <t>2年平均</t>
  </si>
  <si>
    <t>3年平均</t>
  </si>
  <si>
    <t>Z-2(2年平均)</t>
  </si>
  <si>
    <t>Z-2(3年平均)</t>
  </si>
  <si>
    <t>Z(2年平均)</t>
  </si>
  <si>
    <t>Z(3年平均)</t>
  </si>
  <si>
    <t>[W1]</t>
  </si>
  <si>
    <t>y1</t>
  </si>
  <si>
    <t>y2</t>
  </si>
  <si>
    <t>y3</t>
  </si>
  <si>
    <t>y4</t>
  </si>
  <si>
    <t>y5</t>
  </si>
  <si>
    <t>W1</t>
  </si>
  <si>
    <t>[W2]</t>
  </si>
  <si>
    <t>W2</t>
  </si>
  <si>
    <t>[W3]</t>
  </si>
  <si>
    <t>W3</t>
  </si>
  <si>
    <t>[W4]</t>
  </si>
  <si>
    <t>W4</t>
  </si>
  <si>
    <t>[W5]</t>
  </si>
  <si>
    <t>W5-1</t>
  </si>
  <si>
    <t>公認会計士等数値</t>
  </si>
  <si>
    <t>年間平均完工高(億円)</t>
  </si>
  <si>
    <t>W5-2</t>
  </si>
  <si>
    <t>W5</t>
  </si>
  <si>
    <t>項目</t>
  </si>
  <si>
    <t>数値等</t>
  </si>
  <si>
    <t>[W6]</t>
  </si>
  <si>
    <t>項目</t>
  </si>
  <si>
    <t>研究開発費(2年平均)</t>
  </si>
  <si>
    <t>W6</t>
  </si>
  <si>
    <t>数値等</t>
  </si>
  <si>
    <t>[W]</t>
  </si>
  <si>
    <t>[Y]</t>
  </si>
  <si>
    <t>x1</t>
  </si>
  <si>
    <t>計算値</t>
  </si>
  <si>
    <t>上限値</t>
  </si>
  <si>
    <t>下限値</t>
  </si>
  <si>
    <t>範囲調整値</t>
  </si>
  <si>
    <t>係数</t>
  </si>
  <si>
    <t>評点</t>
  </si>
  <si>
    <t>x2</t>
  </si>
  <si>
    <t>x3</t>
  </si>
  <si>
    <t>x4</t>
  </si>
  <si>
    <t>x5</t>
  </si>
  <si>
    <t>x6</t>
  </si>
  <si>
    <t>x7</t>
  </si>
  <si>
    <t>x8</t>
  </si>
  <si>
    <t>[Y-x7]</t>
  </si>
  <si>
    <t>関連項目</t>
  </si>
  <si>
    <t>売掛債権増減額</t>
  </si>
  <si>
    <t>仕入債務増減額</t>
  </si>
  <si>
    <t>棚卸資産増減額</t>
  </si>
  <si>
    <t>受入金増減額</t>
  </si>
  <si>
    <t>前期</t>
  </si>
  <si>
    <t>貸倒引当金増減額</t>
  </si>
  <si>
    <t>営業CF</t>
  </si>
  <si>
    <t>Y</t>
  </si>
  <si>
    <t>[P]</t>
  </si>
  <si>
    <t>結果1(2年/基準)</t>
  </si>
  <si>
    <t>結果2(3年/基準)</t>
  </si>
  <si>
    <t>結果3(2年/2年)</t>
  </si>
  <si>
    <t>結果4(3年/2年)</t>
  </si>
  <si>
    <t>[X2]</t>
  </si>
  <si>
    <t>X2</t>
  </si>
  <si>
    <t>合計</t>
  </si>
  <si>
    <t>営業停止処分の有無</t>
  </si>
  <si>
    <t>指示処分の有無</t>
  </si>
  <si>
    <t>A</t>
  </si>
  <si>
    <t>総合評定値
(P)</t>
  </si>
  <si>
    <t>完　成　工　事　高</t>
  </si>
  <si>
    <t>元　請　完　成　工　事　高　及　び　技　術　職　員　数</t>
  </si>
  <si>
    <t>建　設　工　事　の　種　類</t>
  </si>
  <si>
    <t>技　術　職　員　数</t>
  </si>
  <si>
    <t>(X1)</t>
  </si>
  <si>
    <t>一級</t>
  </si>
  <si>
    <t>数　値</t>
  </si>
  <si>
    <t>数　値　等</t>
  </si>
  <si>
    <t>評　　　　　点　　　　　(X2)</t>
  </si>
  <si>
    <t>評　　　　　　　　点　　　　(W)</t>
  </si>
  <si>
    <t>経　営　状　況</t>
  </si>
  <si>
    <t>金額</t>
  </si>
  <si>
    <t>経営事項審査　計算結果 1</t>
  </si>
  <si>
    <t>経営事項審査　計算結果 2</t>
  </si>
  <si>
    <t>（完成工事高及び元請完成工事高：3年平均　／　自己資本額：基準決算）</t>
  </si>
  <si>
    <t>経営事項審査　計算結果 3</t>
  </si>
  <si>
    <t>（完成工事高及び元請完成工事高：2年平均　／　自己資本額：2年平均）</t>
  </si>
  <si>
    <t>経営事項審査　計算結果 4</t>
  </si>
  <si>
    <t>（完成工事高及び元請完成工事高：3年平均　／　自己資本額：2年平均）</t>
  </si>
  <si>
    <t>一級人数</t>
  </si>
  <si>
    <t>基幹人数</t>
  </si>
  <si>
    <t>二級人数</t>
  </si>
  <si>
    <t>その他人数</t>
  </si>
  <si>
    <t>(講習受講)人数</t>
  </si>
  <si>
    <t>　完成工事高がゼロの建設工事の種類に対して算出したい場合は、「完成工事高」に「0」を入力してください。</t>
  </si>
  <si>
    <t>※総合評定値（P）およびX1、Z評点は、「完成工事高」が入力された建設工事の種類に対して算出します。</t>
  </si>
  <si>
    <t>・上記のいずれにも該当しない場合　　　　　　　　：4</t>
  </si>
  <si>
    <t>※本票では、入力箇所（青いセル）をすべて入力してください。</t>
  </si>
  <si>
    <t>※経営事項審査で申請できる建設業の種類は、1人につき最大2業種に限定されています。</t>
  </si>
  <si>
    <t>【建設業の営業継続の状況】</t>
  </si>
  <si>
    <t>営業年数</t>
  </si>
  <si>
    <t>民事再生法又は会社更生法の適用の有無</t>
  </si>
  <si>
    <t>【建設機械の保有状況】</t>
  </si>
  <si>
    <t>建設機械の所有及びリース台数</t>
  </si>
  <si>
    <t>台数を入力</t>
  </si>
  <si>
    <t>ＩＳＯ９００１の登録の有無</t>
  </si>
  <si>
    <t>ＩＳＯ１４００１の登録の有無</t>
  </si>
  <si>
    <t>※ 研究開発の状況（研究開発費）については、「入力票４」研究費・開発費に入力下さい。</t>
  </si>
  <si>
    <t>※完成工事高２期平均</t>
  </si>
  <si>
    <t>※完成工事高３期平均</t>
  </si>
  <si>
    <t>W2-1</t>
  </si>
  <si>
    <t>W2-2</t>
  </si>
  <si>
    <t>[W7]</t>
  </si>
  <si>
    <t>W7</t>
  </si>
  <si>
    <t>[W8]</t>
  </si>
  <si>
    <t>営業年数</t>
  </si>
  <si>
    <t>民事再生法又は会社更生法の適用の有無</t>
  </si>
  <si>
    <t>建設機械の所有及びリース台数</t>
  </si>
  <si>
    <t>建設機械の保有状況</t>
  </si>
  <si>
    <t>ＩＳＯ９００１の登録の有無</t>
  </si>
  <si>
    <t>ＩＳＯ１４００１の登録の有無</t>
  </si>
  <si>
    <t>Ｗ評点</t>
  </si>
  <si>
    <t>営業年数</t>
  </si>
  <si>
    <t>民事再生法又は会社更生法の適用の有無</t>
  </si>
  <si>
    <t>建設機械の所有及びリース台数</t>
  </si>
  <si>
    <t>建設機械の保有状況</t>
  </si>
  <si>
    <t>ＩＳＯ９００１の登録の有無</t>
  </si>
  <si>
    <t>ＩＳＯ１４００１の登録の有無</t>
  </si>
  <si>
    <t>　完成工事高合計が実際より少ない金額の場合は、W評点の「建設業の経理の状況」が正しく算出されないことがあります。</t>
  </si>
  <si>
    <t>※完成工事高合計が正しく表示されるよう、各業種別の完成工事高を入力してください。</t>
  </si>
  <si>
    <t>※合計欄には、延べ人数が表示されます。実際の技術者数と異なることとなりますが、評点等の算出には影響ございません。</t>
  </si>
  <si>
    <t>健康保険加入の有無</t>
  </si>
  <si>
    <t>厚生年金保険加入の有無</t>
  </si>
  <si>
    <t>健康保険加入の有無</t>
  </si>
  <si>
    <t>健康保険加入の有無</t>
  </si>
  <si>
    <t>厚生年金保険加入の有無</t>
  </si>
  <si>
    <t>厚生年金保険加入の有無</t>
  </si>
  <si>
    <t>y6</t>
  </si>
  <si>
    <t>若手技術職員の継続的な育成及び確保</t>
  </si>
  <si>
    <t>新規若年技術職員の育成及び確保</t>
  </si>
  <si>
    <t>〔金額単位：千円〕</t>
  </si>
  <si>
    <t>プレストレストコンクリート構造物</t>
  </si>
  <si>
    <t>自　　己　　資　　本　　額</t>
  </si>
  <si>
    <t>利　　　　　益　　　　　額</t>
  </si>
  <si>
    <t>自　　己　　資　　本　　額</t>
  </si>
  <si>
    <t>プレストレストコンクリート構造物</t>
  </si>
  <si>
    <t>利　　　　　益　　　　　額</t>
  </si>
  <si>
    <t>自　　己　　資　　本　　額</t>
  </si>
  <si>
    <t>評　　　　点　　　　(Y)</t>
  </si>
  <si>
    <t>評　　　　点　　　　(Y)</t>
  </si>
  <si>
    <t>合　　　　　　　　　計</t>
  </si>
  <si>
    <t>合　　　　　　　　　計</t>
  </si>
  <si>
    <t>合　　　　　　　　　計</t>
  </si>
  <si>
    <t>有：1、無：2、適用除外：3</t>
  </si>
  <si>
    <t>※電子記録債権がある場合は受取手形に、電子記録債務がある場合は支払手形に、それぞれ含めてください。</t>
  </si>
  <si>
    <t>審査基準日において満35歳未満の技術職員の人数を入力</t>
  </si>
  <si>
    <t>技術職員の合計人数を入力</t>
  </si>
  <si>
    <t>技術職員となった者の人数を入力</t>
  </si>
  <si>
    <t>審査基準日において若年技術職員のうち審査対象年内に</t>
  </si>
  <si>
    <t>建設業の営業継続の状況</t>
  </si>
  <si>
    <t>建設業の営業継続の状況</t>
  </si>
  <si>
    <t>W8</t>
  </si>
  <si>
    <t>W8-1</t>
  </si>
  <si>
    <t>W8-2</t>
  </si>
  <si>
    <t>舗装</t>
  </si>
  <si>
    <t>解体</t>
  </si>
  <si>
    <t>290</t>
  </si>
  <si>
    <t>舗装</t>
  </si>
  <si>
    <t>290</t>
  </si>
  <si>
    <t>290</t>
  </si>
  <si>
    <t>[W-7(建設機械)]</t>
  </si>
  <si>
    <t>一級数値</t>
  </si>
  <si>
    <t>監理技術者、主任技術者、一級施工管理技士補、二級施工管理技士補の</t>
  </si>
  <si>
    <t>合計人数を入力</t>
  </si>
  <si>
    <t>控除対象者数</t>
  </si>
  <si>
    <t>技術者が審査基準日以前の１年のうちに取得したCPD単位数を入力</t>
  </si>
  <si>
    <t>ＣＰＤ単位取得数</t>
  </si>
  <si>
    <t>技術者数</t>
  </si>
  <si>
    <t>技能者数</t>
  </si>
  <si>
    <t>控除対象者数</t>
  </si>
  <si>
    <t>一人当たりのＣＰＤ単位取得数</t>
  </si>
  <si>
    <t>技術レベル向上者数</t>
  </si>
  <si>
    <t>一級技士補数値</t>
  </si>
  <si>
    <t>監理技術者補佐</t>
  </si>
  <si>
    <t>二級技術者</t>
  </si>
  <si>
    <t>ただし、建設工事の施工の管理のみに従事する者は除く</t>
  </si>
  <si>
    <t>審査基準日以前３年間に認定能力評価が１以上向上した者の数を入力</t>
  </si>
  <si>
    <t>審査基準日以前３年間に建設工事の施工に従事した者の数を入力</t>
  </si>
  <si>
    <t>審査基準日の３年前の日以前にレベル４の評価を受けていた者の数を入力</t>
  </si>
  <si>
    <t>監理技術者補佐</t>
  </si>
  <si>
    <t>補佐</t>
  </si>
  <si>
    <t>基幹技能者等</t>
  </si>
  <si>
    <r>
      <t>その他</t>
    </r>
    <r>
      <rPr>
        <sz val="9"/>
        <rFont val="ＭＳ 明朝"/>
        <family val="1"/>
      </rPr>
      <t>技術者</t>
    </r>
  </si>
  <si>
    <t>エコアクション２１の認証の有無</t>
  </si>
  <si>
    <t>W8-3</t>
  </si>
  <si>
    <t>エコアクション２１の認証の有無</t>
  </si>
  <si>
    <t>女性の職業生活における活躍の推進に関する法律に基づく認定の状況</t>
  </si>
  <si>
    <t xml:space="preserve">青少年の雇用の促進等に関する法律に基づく認定の状況
</t>
  </si>
  <si>
    <t>次世代育成支援対策推進法に基づく認定の状況</t>
  </si>
  <si>
    <t>以下のいずれかを入力</t>
  </si>
  <si>
    <t>・会計監査人を設置している場合　　　　　　　　　：1</t>
  </si>
  <si>
    <r>
      <t>[W-</t>
    </r>
    <r>
      <rPr>
        <strike/>
        <sz val="10"/>
        <rFont val="ＭＳ 明朝"/>
        <family val="1"/>
      </rPr>
      <t>10</t>
    </r>
    <r>
      <rPr>
        <sz val="10"/>
        <color indexed="10"/>
        <rFont val="ＭＳ 明朝"/>
        <family val="1"/>
      </rPr>
      <t>1-8</t>
    </r>
    <r>
      <rPr>
        <sz val="10"/>
        <rFont val="ＭＳ 明朝"/>
        <family val="1"/>
      </rPr>
      <t>(知識及び技術又は技能の向上)]</t>
    </r>
  </si>
  <si>
    <r>
      <t>[W-</t>
    </r>
    <r>
      <rPr>
        <strike/>
        <sz val="10"/>
        <rFont val="ＭＳ 明朝"/>
        <family val="1"/>
      </rPr>
      <t>10-4</t>
    </r>
    <r>
      <rPr>
        <sz val="10"/>
        <color indexed="10"/>
        <rFont val="ＭＳ 明朝"/>
        <family val="1"/>
      </rPr>
      <t>1-8-4</t>
    </r>
    <r>
      <rPr>
        <sz val="10"/>
        <rFont val="ＭＳ 明朝"/>
        <family val="1"/>
      </rPr>
      <t>(技能レベル向上者数)]</t>
    </r>
  </si>
  <si>
    <r>
      <t>[W-</t>
    </r>
    <r>
      <rPr>
        <strike/>
        <sz val="10"/>
        <rFont val="ＭＳ 明朝"/>
        <family val="1"/>
      </rPr>
      <t>10-3</t>
    </r>
    <r>
      <rPr>
        <sz val="10"/>
        <color indexed="10"/>
        <rFont val="ＭＳ 明朝"/>
        <family val="1"/>
      </rPr>
      <t>1-8-3</t>
    </r>
    <r>
      <rPr>
        <sz val="10"/>
        <rFont val="ＭＳ 明朝"/>
        <family val="1"/>
      </rPr>
      <t>(CPD取得単位数)]</t>
    </r>
  </si>
  <si>
    <t>[W1-9]</t>
  </si>
  <si>
    <t>W1-9-1</t>
  </si>
  <si>
    <t>W1-9-2</t>
  </si>
  <si>
    <t>W1-9</t>
  </si>
  <si>
    <t>控除対象者数</t>
  </si>
  <si>
    <t>・1～5までの「入力票」ワークシートの青いセルに数値を入力すると、「結果」ワークシートに評点等の計算結果が算出</t>
  </si>
  <si>
    <t>　されます。総合評定値は、完成工事高が入力された建設工事の種類に対して算出します。</t>
  </si>
  <si>
    <t>・「結果」ワークシートは1～4まであり、X1の工事種類別完成工事高およびZの工事種類別元請完成工事高の評点算出方法</t>
  </si>
  <si>
    <t>　2パターン（2年平均or3年平均）、ならびにX2の自己資本額の評点算出方法2パターン（基準決算or2年平均）を組み合わ</t>
  </si>
  <si>
    <t>　せ、合計4パターンの評点（総合評定値）結果をそれぞれのワークシートに算出します。</t>
  </si>
  <si>
    <t>・なお、当シミュレーションは、審査基準日が令和5年8月13日以前までの申請に対応しており、審査基準日が令和5年8月</t>
  </si>
  <si>
    <t>　14日以降の申請については、対応しておりませんので、あらかじめご了承願います。</t>
  </si>
  <si>
    <t>・計算結果については、ご利用者各位の責任においてお使いいただきますようお願い申し上げます。当社は、計算結果の</t>
  </si>
  <si>
    <t>　使用等により生ずる損害等に対して免責とさせていただきますので、あらかじめご了承願います。</t>
  </si>
  <si>
    <t>・みなさまのお役に立てれば幸いです。</t>
  </si>
  <si>
    <t>北海道建設業信用保証株式会社</t>
  </si>
  <si>
    <t>【リリースノート】</t>
  </si>
  <si>
    <t>・「えるぼし認定（第１段階）」を受けている場合：1</t>
  </si>
  <si>
    <t>・「えるぼし認定（第２段階）」を受けている場合：2</t>
  </si>
  <si>
    <t>・「えるぼし認定（第３段階）」を受けている場合：3</t>
  </si>
  <si>
    <t>・「プラチナえるぼし認定」を受けている場合　　：4</t>
  </si>
  <si>
    <t>・いずれの認定を受けていない場合　　　　　　　：5</t>
  </si>
  <si>
    <t>・「くるみん認定」を受けている場合　　　　：1</t>
  </si>
  <si>
    <t>・「トライくるみん認定」を受けている場合　：2</t>
  </si>
  <si>
    <t>・「プラチナくるみん認定」を受けている場合：3</t>
  </si>
  <si>
    <t>・いずれの認定も受けていない場合　　　　　：4</t>
  </si>
  <si>
    <t>・「ユースエール認定」を受けている場合：1</t>
  </si>
  <si>
    <t>・受けていない場合　　　　　　　　　　：2</t>
  </si>
  <si>
    <t>若年の技術者及び技能労働者の育成及び確保の状況</t>
  </si>
  <si>
    <t>　若年技術職員数</t>
  </si>
  <si>
    <t>　新規若年技術職員数</t>
  </si>
  <si>
    <t>　技術職員数</t>
  </si>
  <si>
    <t>知識及び技術又は技能の向上に関する取組の状況</t>
  </si>
  <si>
    <t>　ＣＰＤ単位取得数</t>
  </si>
  <si>
    <t>　技術者数</t>
  </si>
  <si>
    <t>　技能レベル向上者数</t>
  </si>
  <si>
    <t>　技能者数</t>
  </si>
  <si>
    <t>　女性の職業生活における活躍の推進に関する法律に基づく認定の状況</t>
  </si>
  <si>
    <t>　次世代育成支援対策推進法に基づく認定の状況</t>
  </si>
  <si>
    <t>　青少年の雇用の促進等に関する法律に基づく認定の状況</t>
  </si>
  <si>
    <t>以下のいずれかを入力</t>
  </si>
  <si>
    <t>ワーク・ライフ・バランスに関する取組の状況</t>
  </si>
  <si>
    <t>W1-9-3</t>
  </si>
  <si>
    <r>
      <rPr>
        <strike/>
        <sz val="10"/>
        <rFont val="ＭＳ 明朝"/>
        <family val="1"/>
      </rPr>
      <t>[W9]</t>
    </r>
    <r>
      <rPr>
        <b/>
        <sz val="10"/>
        <color indexed="30"/>
        <rFont val="ＭＳ 明朝"/>
        <family val="1"/>
      </rPr>
      <t>[W1-7]</t>
    </r>
  </si>
  <si>
    <r>
      <rPr>
        <strike/>
        <sz val="10"/>
        <rFont val="ＭＳ 明朝"/>
        <family val="1"/>
      </rPr>
      <t>W9-1</t>
    </r>
    <r>
      <rPr>
        <b/>
        <sz val="10"/>
        <color indexed="30"/>
        <rFont val="ＭＳ 明朝"/>
        <family val="1"/>
      </rPr>
      <t>W1-7-1</t>
    </r>
  </si>
  <si>
    <r>
      <rPr>
        <strike/>
        <sz val="10"/>
        <rFont val="ＭＳ 明朝"/>
        <family val="1"/>
      </rPr>
      <t>W9-2</t>
    </r>
    <r>
      <rPr>
        <b/>
        <sz val="10"/>
        <color indexed="30"/>
        <rFont val="ＭＳ 明朝"/>
        <family val="1"/>
      </rPr>
      <t>W1-7-2</t>
    </r>
  </si>
  <si>
    <r>
      <rPr>
        <strike/>
        <sz val="10"/>
        <rFont val="ＭＳ 明朝"/>
        <family val="1"/>
      </rPr>
      <t>W9</t>
    </r>
    <r>
      <rPr>
        <b/>
        <sz val="10"/>
        <color indexed="30"/>
        <rFont val="ＭＳ 明朝"/>
        <family val="1"/>
      </rPr>
      <t>W1-7</t>
    </r>
  </si>
  <si>
    <r>
      <rPr>
        <strike/>
        <sz val="10"/>
        <rFont val="ＭＳ 明朝"/>
        <family val="1"/>
      </rPr>
      <t>[W10]</t>
    </r>
    <r>
      <rPr>
        <b/>
        <sz val="10"/>
        <color indexed="30"/>
        <rFont val="ＭＳ 明朝"/>
        <family val="1"/>
      </rPr>
      <t>[W1-8]</t>
    </r>
  </si>
  <si>
    <r>
      <rPr>
        <strike/>
        <sz val="10"/>
        <rFont val="ＭＳ 明朝"/>
        <family val="1"/>
      </rPr>
      <t>W10-1</t>
    </r>
    <r>
      <rPr>
        <b/>
        <sz val="10"/>
        <color indexed="30"/>
        <rFont val="ＭＳ 明朝"/>
        <family val="1"/>
      </rPr>
      <t>W1-8-1</t>
    </r>
    <r>
      <rPr>
        <sz val="10"/>
        <rFont val="ＭＳ 明朝"/>
        <family val="1"/>
      </rPr>
      <t>技術者数</t>
    </r>
  </si>
  <si>
    <r>
      <rPr>
        <strike/>
        <sz val="10"/>
        <rFont val="ＭＳ 明朝"/>
        <family val="1"/>
      </rPr>
      <t>W10-</t>
    </r>
    <r>
      <rPr>
        <b/>
        <strike/>
        <sz val="10"/>
        <rFont val="ＭＳ 明朝"/>
        <family val="1"/>
      </rPr>
      <t>2</t>
    </r>
    <r>
      <rPr>
        <b/>
        <sz val="10"/>
        <color indexed="30"/>
        <rFont val="ＭＳ 明朝"/>
        <family val="1"/>
      </rPr>
      <t>W1-8-2</t>
    </r>
    <r>
      <rPr>
        <sz val="10"/>
        <rFont val="ＭＳ 明朝"/>
        <family val="1"/>
      </rPr>
      <t>技能者数</t>
    </r>
  </si>
  <si>
    <r>
      <rPr>
        <strike/>
        <sz val="10"/>
        <rFont val="ＭＳ 明朝"/>
        <family val="1"/>
      </rPr>
      <t>W10-3</t>
    </r>
    <r>
      <rPr>
        <b/>
        <sz val="10"/>
        <color indexed="30"/>
        <rFont val="ＭＳ 明朝"/>
        <family val="1"/>
      </rPr>
      <t>W1-8-3</t>
    </r>
    <r>
      <rPr>
        <sz val="10"/>
        <rFont val="ＭＳ 明朝"/>
        <family val="1"/>
      </rPr>
      <t>ＣＰＤ技術者点</t>
    </r>
  </si>
  <si>
    <r>
      <rPr>
        <strike/>
        <sz val="10"/>
        <rFont val="ＭＳ 明朝"/>
        <family val="1"/>
      </rPr>
      <t>W10-4</t>
    </r>
    <r>
      <rPr>
        <b/>
        <sz val="10"/>
        <color indexed="30"/>
        <rFont val="ＭＳ 明朝"/>
        <family val="1"/>
      </rPr>
      <t>W1-8-4</t>
    </r>
    <r>
      <rPr>
        <sz val="10"/>
        <rFont val="ＭＳ 明朝"/>
        <family val="1"/>
      </rPr>
      <t>技能者点</t>
    </r>
  </si>
  <si>
    <r>
      <rPr>
        <strike/>
        <sz val="10"/>
        <rFont val="ＭＳ 明朝"/>
        <family val="1"/>
      </rPr>
      <t>W10</t>
    </r>
    <r>
      <rPr>
        <b/>
        <sz val="10"/>
        <color indexed="30"/>
        <rFont val="ＭＳ 明朝"/>
        <family val="1"/>
      </rPr>
      <t>W1-8</t>
    </r>
  </si>
  <si>
    <t>とび・土工・コンクリート</t>
  </si>
  <si>
    <t>令和5年1月</t>
  </si>
  <si>
    <t>・平成27年 4月：初版リリース</t>
  </si>
  <si>
    <t>・平成30年 4月：平成30年4月改正に対応するように修正。</t>
  </si>
  <si>
    <t>・令和 3年 4月：令和3年4月改正に対応するように修正。</t>
  </si>
  <si>
    <t>【はじめに】</t>
  </si>
  <si>
    <t>・これは、令和5年改正の経営事項審査の評点（総合評定値）シミュレーションを行うものです。</t>
  </si>
  <si>
    <t>・また、連結決算、企業集団、外国子会社の評価にも対応しておりませんので、あらかじめご了承願います。</t>
  </si>
  <si>
    <t>・令和 5年 1月：令和5年1月改正に対応するように修正。</t>
  </si>
  <si>
    <t>【入力票5】その他　※審査基準日が令和5年8月13日以前の申請のみに対応しています</t>
  </si>
  <si>
    <t>【建設工事の担い手の育成及び確保に関する取組の状況】</t>
  </si>
  <si>
    <t>【国又は国際標準化機構が定めた規格による認証又は登録の状況】</t>
  </si>
  <si>
    <t>技能レベル向上者数</t>
  </si>
  <si>
    <t>建設工事の担い手の育成及び確保に関する取組の状況</t>
  </si>
  <si>
    <t>国又は国際標準化機構が定めた規格による認証又は登録の状況</t>
  </si>
  <si>
    <t>国又は国際標準化機構が定めた規格による認証又は登録の状況</t>
  </si>
  <si>
    <t>建設工事の担い手の育成及び確保に関する取組の状況</t>
  </si>
  <si>
    <t>国又は国際標準化機構が定めた規格による認証又は登録の状況</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</si>
</sst>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Red]\-0\ "/>
    <numFmt numFmtId="178" formatCode="00"/>
    <numFmt numFmtId="179" formatCode="000000"/>
    <numFmt numFmtId="180" formatCode="#,##0.0_ ;[Red]\-#,##0.0\ "/>
    <numFmt numFmtId="181" formatCode="#,##0.00_ "/>
    <numFmt numFmtId="182" formatCode="#,##0.0000_ ;[Red]\-#,##0.0000\ "/>
    <numFmt numFmtId="183" formatCode="#,##0.0_ "/>
    <numFmt numFmtId="184" formatCode="#,##0.0000_ "/>
    <numFmt numFmtId="185" formatCode="#,##0.000_ ;[Red]\-#,##0.000\ "/>
    <numFmt numFmtId="186" formatCode="#,##0.00_ ;[Red]\-#,##0.00\ "/>
    <numFmt numFmtId="187" formatCode="#,##0_ "/>
    <numFmt numFmtId="188" formatCode="#,##0.000_ "/>
    <numFmt numFmtId="189" formatCode="&quot;(&quot;0&quot;)&quot;"/>
    <numFmt numFmtId="190" formatCode="0_ "/>
    <numFmt numFmtId="191" formatCode="0_);[Red]\(0\)"/>
    <numFmt numFmtId="192" formatCode="&quot;Yes&quot;;&quot;Yes&quot;;&quot;No&quot;"/>
    <numFmt numFmtId="193" formatCode="&quot;True&quot;;&quot;True&quot;;&quot;False&quot;"/>
    <numFmt numFmtId="194" formatCode="&quot;On&quot;;&quot;On&quot;;&quot;Off&quot;"/>
    <numFmt numFmtId="195" formatCode="[$€-2]\ #,##0.00_);[Red]\([$€-2]\ #,##0.00\)"/>
  </numFmts>
  <fonts count="59">
    <font>
      <sz val="11"/>
      <name val="ＭＳ Ｐゴシック"/>
      <family val="3"/>
    </font>
    <font>
      <sz val="10"/>
      <name val="ＭＳ 明朝"/>
      <family val="1"/>
    </font>
    <font>
      <sz val="12"/>
      <name val="ＭＳ ゴシック"/>
      <family val="3"/>
    </font>
    <font>
      <sz val="9"/>
      <name val="ＭＳ 明朝"/>
      <family val="1"/>
    </font>
    <font>
      <sz val="8"/>
      <name val="ＭＳ 明朝"/>
      <family val="1"/>
    </font>
    <font>
      <sz val="6"/>
      <name val="ＭＳ 明朝"/>
      <family val="1"/>
    </font>
    <font>
      <sz val="9"/>
      <name val="ＭＳ ゴシック"/>
      <family val="3"/>
    </font>
    <font>
      <sz val="7"/>
      <name val="ＭＳ 明朝"/>
      <family val="1"/>
    </font>
    <font>
      <sz val="7"/>
      <name val="ＭＳ Ｐゴシック"/>
      <family val="3"/>
    </font>
    <font>
      <sz val="6"/>
      <name val="ＭＳ Ｐゴシック"/>
      <family val="3"/>
    </font>
    <font>
      <u val="single"/>
      <sz val="9"/>
      <name val="ＭＳ ゴシック"/>
      <family val="3"/>
    </font>
    <font>
      <sz val="8"/>
      <name val="ＭＳ Ｐ明朝"/>
      <family val="1"/>
    </font>
    <font>
      <sz val="5"/>
      <name val="ＭＳ Ｐ明朝"/>
      <family val="1"/>
    </font>
    <font>
      <sz val="8"/>
      <name val="ＭＳ Ｐゴシック"/>
      <family val="3"/>
    </font>
    <font>
      <strike/>
      <sz val="10"/>
      <name val="ＭＳ 明朝"/>
      <family val="1"/>
    </font>
    <font>
      <sz val="10"/>
      <color indexed="10"/>
      <name val="ＭＳ 明朝"/>
      <family val="1"/>
    </font>
    <font>
      <sz val="10.5"/>
      <name val="Century"/>
      <family val="1"/>
    </font>
    <font>
      <b/>
      <sz val="10"/>
      <color indexed="30"/>
      <name val="ＭＳ 明朝"/>
      <family val="1"/>
    </font>
    <font>
      <b/>
      <strike/>
      <sz val="10"/>
      <name val="ＭＳ 明朝"/>
      <family val="1"/>
    </font>
    <font>
      <sz val="8.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0"/>
      <color rgb="FF0070C0"/>
      <name val="ＭＳ 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5"/>
        <bgColor indexed="64"/>
      </patternFill>
    </fill>
    <fill>
      <patternFill patternType="solid">
        <fgColor indexed="43"/>
        <bgColor indexed="64"/>
      </patternFill>
    </fill>
    <fill>
      <patternFill patternType="solid">
        <fgColor indexed="46"/>
        <bgColor indexed="64"/>
      </patternFill>
    </fill>
    <fill>
      <patternFill patternType="solid">
        <fgColor theme="0"/>
        <bgColor indexed="64"/>
      </patternFill>
    </fill>
    <fill>
      <patternFill patternType="solid">
        <fgColor rgb="FFFFFF99"/>
        <bgColor indexed="64"/>
      </patternFill>
    </fill>
    <fill>
      <patternFill patternType="solid">
        <fgColor indexed="41"/>
        <bgColor indexed="64"/>
      </patternFill>
    </fill>
    <fill>
      <patternFill patternType="solid">
        <fgColor rgb="FFCCFFFF"/>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style="thin"/>
      <right>
        <color indexed="63"/>
      </right>
      <top style="hair"/>
      <bottom style="hair"/>
    </border>
    <border>
      <left>
        <color indexed="63"/>
      </left>
      <right>
        <color indexed="63"/>
      </right>
      <top style="hair"/>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hair"/>
    </border>
    <border>
      <left style="thin"/>
      <right>
        <color indexed="63"/>
      </right>
      <top>
        <color indexed="63"/>
      </top>
      <bottom style="hair"/>
    </border>
    <border>
      <left style="thin"/>
      <right style="thin"/>
      <top style="hair"/>
      <bottom style="hair"/>
    </border>
    <border>
      <left style="thin"/>
      <right style="thin"/>
      <top style="hair"/>
      <bottom style="thin"/>
    </border>
    <border>
      <left>
        <color indexed="63"/>
      </left>
      <right style="thin"/>
      <top style="hair"/>
      <bottom style="hair"/>
    </border>
    <border>
      <left style="hair"/>
      <right style="hair"/>
      <top style="hair"/>
      <bottom style="hair"/>
    </border>
    <border>
      <left style="thin"/>
      <right style="thin"/>
      <top>
        <color indexed="63"/>
      </top>
      <bottom style="hair"/>
    </border>
    <border>
      <left>
        <color indexed="63"/>
      </left>
      <right style="thin"/>
      <top>
        <color indexed="63"/>
      </top>
      <bottom style="hair"/>
    </border>
    <border>
      <left>
        <color indexed="63"/>
      </left>
      <right style="thin"/>
      <top style="hair"/>
      <bottom style="thin"/>
    </border>
    <border>
      <left style="hair"/>
      <right style="thin"/>
      <top style="hair"/>
      <bottom style="hair"/>
    </border>
    <border>
      <left style="thin"/>
      <right style="thin"/>
      <top style="hair"/>
      <bottom>
        <color indexed="63"/>
      </bottom>
    </border>
    <border>
      <left style="hair"/>
      <right style="hair"/>
      <top style="hair"/>
      <bottom>
        <color indexed="63"/>
      </bottom>
    </border>
    <border>
      <left style="hair"/>
      <right style="thin"/>
      <top style="hair"/>
      <bottom>
        <color indexed="63"/>
      </bottom>
    </border>
    <border>
      <left style="hair"/>
      <right style="hair"/>
      <top style="hair"/>
      <bottom style="thin"/>
    </border>
    <border>
      <left style="thin"/>
      <right style="thin"/>
      <top style="thin"/>
      <bottom>
        <color indexed="63"/>
      </bottom>
    </border>
    <border>
      <left>
        <color indexed="63"/>
      </left>
      <right style="thin"/>
      <top style="thin"/>
      <bottom style="hair"/>
    </border>
    <border>
      <left style="thin"/>
      <right style="hair"/>
      <top style="hair"/>
      <bottom style="thin"/>
    </border>
    <border>
      <left style="hair"/>
      <right style="thin"/>
      <top style="hair"/>
      <bottom style="thin"/>
    </border>
    <border>
      <left style="thin"/>
      <right style="hair"/>
      <top style="thin"/>
      <bottom>
        <color indexed="63"/>
      </bottom>
    </border>
    <border>
      <left style="hair"/>
      <right style="hair"/>
      <top style="thin"/>
      <bottom>
        <color indexed="63"/>
      </bottom>
    </border>
    <border>
      <left style="hair"/>
      <right style="hair"/>
      <top style="thin"/>
      <bottom style="hair"/>
    </border>
    <border>
      <left style="thin"/>
      <right style="hair"/>
      <top style="hair"/>
      <bottom style="hair"/>
    </border>
    <border>
      <left style="hair"/>
      <right style="thin"/>
      <top style="thin"/>
      <bottom>
        <color indexed="63"/>
      </bottom>
    </border>
    <border>
      <left>
        <color indexed="63"/>
      </left>
      <right style="thin"/>
      <top style="hair"/>
      <bottom>
        <color indexed="63"/>
      </bottom>
    </border>
    <border>
      <left style="thin"/>
      <right style="hair"/>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356">
    <xf numFmtId="0" fontId="0" fillId="0" borderId="0" xfId="0" applyAlignment="1">
      <alignment/>
    </xf>
    <xf numFmtId="0" fontId="2" fillId="33" borderId="0" xfId="0" applyFont="1" applyFill="1" applyAlignment="1">
      <alignment vertical="center"/>
    </xf>
    <xf numFmtId="0" fontId="3" fillId="33" borderId="0" xfId="0" applyFont="1" applyFill="1" applyAlignment="1">
      <alignment vertical="center"/>
    </xf>
    <xf numFmtId="0" fontId="3" fillId="33" borderId="0" xfId="0" applyNumberFormat="1" applyFont="1" applyFill="1" applyAlignment="1">
      <alignment vertical="center"/>
    </xf>
    <xf numFmtId="0" fontId="6" fillId="33" borderId="0" xfId="0" applyFont="1" applyFill="1" applyAlignment="1">
      <alignment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3" fillId="33" borderId="0" xfId="0" applyFont="1" applyFill="1" applyBorder="1" applyAlignment="1">
      <alignment vertical="center"/>
    </xf>
    <xf numFmtId="0" fontId="0" fillId="33" borderId="14" xfId="0" applyFill="1" applyBorder="1" applyAlignment="1">
      <alignment vertical="center"/>
    </xf>
    <xf numFmtId="0" fontId="3" fillId="33" borderId="14" xfId="0" applyNumberFormat="1" applyFont="1" applyFill="1" applyBorder="1" applyAlignment="1">
      <alignment vertical="center"/>
    </xf>
    <xf numFmtId="0" fontId="3" fillId="33" borderId="18" xfId="0" applyNumberFormat="1" applyFont="1" applyFill="1" applyBorder="1" applyAlignment="1">
      <alignment vertical="center"/>
    </xf>
    <xf numFmtId="0" fontId="3" fillId="33" borderId="18" xfId="0" applyFont="1" applyFill="1" applyBorder="1" applyAlignment="1">
      <alignment vertical="center"/>
    </xf>
    <xf numFmtId="0" fontId="3" fillId="33" borderId="19" xfId="0" applyFont="1" applyFill="1" applyBorder="1" applyAlignment="1">
      <alignment vertical="center"/>
    </xf>
    <xf numFmtId="0" fontId="3" fillId="33" borderId="20" xfId="0" applyFont="1" applyFill="1" applyBorder="1" applyAlignment="1">
      <alignment vertical="center"/>
    </xf>
    <xf numFmtId="0" fontId="3" fillId="33" borderId="16" xfId="0" applyNumberFormat="1" applyFont="1" applyFill="1" applyBorder="1" applyAlignment="1">
      <alignment vertical="center"/>
    </xf>
    <xf numFmtId="0" fontId="2" fillId="33" borderId="0" xfId="0" applyFont="1" applyFill="1" applyAlignment="1">
      <alignment horizontal="centerContinuous" vertical="center"/>
    </xf>
    <xf numFmtId="0" fontId="3" fillId="33" borderId="0" xfId="0" applyFont="1" applyFill="1" applyAlignment="1">
      <alignment horizontal="centerContinuous" vertical="center"/>
    </xf>
    <xf numFmtId="0" fontId="3" fillId="33" borderId="0" xfId="0" applyFont="1" applyFill="1" applyAlignment="1">
      <alignment horizontal="right" vertical="center"/>
    </xf>
    <xf numFmtId="0" fontId="3" fillId="33" borderId="0" xfId="0" applyNumberFormat="1" applyFont="1" applyFill="1" applyBorder="1" applyAlignment="1">
      <alignment vertical="center"/>
    </xf>
    <xf numFmtId="0" fontId="3" fillId="33" borderId="21" xfId="0" applyFont="1" applyFill="1" applyBorder="1" applyAlignment="1">
      <alignment horizontal="centerContinuous" vertical="center"/>
    </xf>
    <xf numFmtId="0" fontId="3" fillId="33" borderId="14" xfId="0" applyFont="1" applyFill="1" applyBorder="1" applyAlignment="1">
      <alignment horizontal="centerContinuous" vertical="center"/>
    </xf>
    <xf numFmtId="0" fontId="3" fillId="33" borderId="18" xfId="0" applyFont="1" applyFill="1" applyBorder="1" applyAlignment="1">
      <alignment horizontal="centerContinuous" vertical="center"/>
    </xf>
    <xf numFmtId="0" fontId="3" fillId="33" borderId="10" xfId="0" applyNumberFormat="1" applyFont="1" applyFill="1" applyBorder="1" applyAlignment="1">
      <alignment vertical="center"/>
    </xf>
    <xf numFmtId="0" fontId="3" fillId="33" borderId="11" xfId="0" applyNumberFormat="1" applyFont="1" applyFill="1" applyBorder="1" applyAlignment="1">
      <alignment vertical="center"/>
    </xf>
    <xf numFmtId="0" fontId="3" fillId="33" borderId="20" xfId="0" applyNumberFormat="1" applyFont="1" applyFill="1" applyBorder="1" applyAlignment="1">
      <alignment vertical="center"/>
    </xf>
    <xf numFmtId="0" fontId="3" fillId="33" borderId="17" xfId="0" applyNumberFormat="1" applyFont="1" applyFill="1" applyBorder="1" applyAlignment="1">
      <alignment vertical="center"/>
    </xf>
    <xf numFmtId="0" fontId="3" fillId="33" borderId="19" xfId="0" applyNumberFormat="1" applyFont="1" applyFill="1" applyBorder="1" applyAlignment="1">
      <alignment vertical="center"/>
    </xf>
    <xf numFmtId="0" fontId="3" fillId="33" borderId="12" xfId="0" applyNumberFormat="1" applyFont="1" applyFill="1" applyBorder="1" applyAlignment="1">
      <alignment vertical="center"/>
    </xf>
    <xf numFmtId="0" fontId="1" fillId="0" borderId="0" xfId="0" applyFont="1" applyAlignment="1">
      <alignment/>
    </xf>
    <xf numFmtId="176" fontId="1" fillId="0" borderId="0" xfId="0" applyNumberFormat="1" applyFont="1" applyAlignment="1">
      <alignment/>
    </xf>
    <xf numFmtId="180" fontId="1" fillId="0" borderId="0" xfId="0" applyNumberFormat="1" applyFont="1" applyAlignment="1">
      <alignment/>
    </xf>
    <xf numFmtId="0" fontId="0" fillId="33" borderId="16" xfId="0" applyFill="1" applyBorder="1" applyAlignment="1">
      <alignment vertical="center"/>
    </xf>
    <xf numFmtId="0" fontId="1" fillId="0" borderId="0" xfId="0" applyFont="1" applyAlignment="1">
      <alignment vertical="center"/>
    </xf>
    <xf numFmtId="49" fontId="1" fillId="0" borderId="0" xfId="0" applyNumberFormat="1" applyFont="1" applyAlignment="1">
      <alignment vertical="center"/>
    </xf>
    <xf numFmtId="176" fontId="1" fillId="34" borderId="0" xfId="0" applyNumberFormat="1" applyFont="1" applyFill="1" applyAlignment="1">
      <alignment vertical="center"/>
    </xf>
    <xf numFmtId="176" fontId="1" fillId="35" borderId="0" xfId="0" applyNumberFormat="1" applyFont="1" applyFill="1" applyAlignment="1">
      <alignment vertical="center"/>
    </xf>
    <xf numFmtId="0" fontId="1" fillId="0" borderId="0" xfId="0" applyNumberFormat="1" applyFont="1" applyFill="1" applyAlignment="1">
      <alignment vertical="center"/>
    </xf>
    <xf numFmtId="183" fontId="1" fillId="0" borderId="0" xfId="0" applyNumberFormat="1" applyFont="1" applyAlignment="1">
      <alignment vertical="center"/>
    </xf>
    <xf numFmtId="184" fontId="1" fillId="0" borderId="0" xfId="0" applyNumberFormat="1" applyFont="1" applyAlignment="1">
      <alignment vertical="center"/>
    </xf>
    <xf numFmtId="185" fontId="1" fillId="34" borderId="0" xfId="0" applyNumberFormat="1" applyFont="1" applyFill="1" applyAlignment="1">
      <alignment vertical="center"/>
    </xf>
    <xf numFmtId="176" fontId="1" fillId="0" borderId="0" xfId="0" applyNumberFormat="1" applyFont="1" applyFill="1" applyAlignment="1">
      <alignment vertical="center"/>
    </xf>
    <xf numFmtId="183" fontId="1" fillId="0" borderId="0" xfId="0" applyNumberFormat="1" applyFont="1" applyFill="1" applyAlignment="1">
      <alignment vertical="center"/>
    </xf>
    <xf numFmtId="185" fontId="1" fillId="0" borderId="0" xfId="0" applyNumberFormat="1" applyFont="1" applyFill="1" applyAlignment="1">
      <alignment vertical="center"/>
    </xf>
    <xf numFmtId="184" fontId="1" fillId="0" borderId="0" xfId="0" applyNumberFormat="1" applyFont="1" applyFill="1" applyAlignment="1">
      <alignment vertical="center"/>
    </xf>
    <xf numFmtId="182" fontId="1" fillId="0" borderId="0" xfId="0" applyNumberFormat="1" applyFont="1" applyFill="1" applyAlignment="1">
      <alignment vertical="center"/>
    </xf>
    <xf numFmtId="0" fontId="3" fillId="33" borderId="22" xfId="0" applyFont="1" applyFill="1" applyBorder="1" applyAlignment="1">
      <alignment vertical="center"/>
    </xf>
    <xf numFmtId="0" fontId="3" fillId="33" borderId="23" xfId="0" applyFont="1" applyFill="1" applyBorder="1" applyAlignment="1">
      <alignment vertical="center"/>
    </xf>
    <xf numFmtId="0" fontId="3" fillId="33" borderId="24" xfId="0" applyFont="1" applyFill="1" applyBorder="1" applyAlignment="1">
      <alignment vertical="center"/>
    </xf>
    <xf numFmtId="0" fontId="3" fillId="33" borderId="25" xfId="0" applyFont="1" applyFill="1" applyBorder="1" applyAlignment="1">
      <alignment vertical="center"/>
    </xf>
    <xf numFmtId="0" fontId="3" fillId="33" borderId="26" xfId="0" applyFont="1" applyFill="1" applyBorder="1" applyAlignment="1">
      <alignment vertical="center"/>
    </xf>
    <xf numFmtId="0" fontId="3" fillId="33" borderId="27" xfId="0" applyFont="1" applyFill="1" applyBorder="1" applyAlignment="1">
      <alignment vertical="center"/>
    </xf>
    <xf numFmtId="189" fontId="1" fillId="34" borderId="0" xfId="0" applyNumberFormat="1" applyFont="1" applyFill="1" applyAlignment="1">
      <alignment vertical="center"/>
    </xf>
    <xf numFmtId="0" fontId="10" fillId="33" borderId="0" xfId="0" applyFont="1" applyFill="1" applyAlignment="1">
      <alignment vertical="center"/>
    </xf>
    <xf numFmtId="176" fontId="1" fillId="36" borderId="0" xfId="0" applyNumberFormat="1" applyFont="1" applyFill="1" applyAlignment="1">
      <alignment vertical="center"/>
    </xf>
    <xf numFmtId="180" fontId="1" fillId="36" borderId="0" xfId="0" applyNumberFormat="1" applyFont="1" applyFill="1" applyAlignment="1">
      <alignment vertical="center"/>
    </xf>
    <xf numFmtId="181" fontId="1" fillId="36" borderId="0" xfId="0" applyNumberFormat="1" applyFont="1" applyFill="1" applyAlignment="1">
      <alignment vertical="center"/>
    </xf>
    <xf numFmtId="185" fontId="1" fillId="36" borderId="0" xfId="0" applyNumberFormat="1" applyFont="1" applyFill="1" applyAlignment="1">
      <alignment vertical="center"/>
    </xf>
    <xf numFmtId="186" fontId="1" fillId="36" borderId="0" xfId="0" applyNumberFormat="1" applyFont="1" applyFill="1" applyAlignment="1">
      <alignment vertical="center"/>
    </xf>
    <xf numFmtId="182" fontId="1" fillId="36" borderId="0" xfId="0" applyNumberFormat="1" applyFont="1" applyFill="1" applyAlignment="1">
      <alignment vertical="center"/>
    </xf>
    <xf numFmtId="0" fontId="3" fillId="33" borderId="28" xfId="0" applyFont="1" applyFill="1" applyBorder="1" applyAlignment="1">
      <alignment vertical="center"/>
    </xf>
    <xf numFmtId="0" fontId="3" fillId="33" borderId="29" xfId="0" applyFont="1" applyFill="1" applyBorder="1" applyAlignment="1">
      <alignment vertical="center"/>
    </xf>
    <xf numFmtId="0" fontId="3" fillId="33" borderId="0" xfId="0" applyFont="1" applyFill="1" applyBorder="1" applyAlignment="1">
      <alignment vertical="center" shrinkToFit="1"/>
    </xf>
    <xf numFmtId="0" fontId="3" fillId="37" borderId="14" xfId="0" applyFont="1" applyFill="1" applyBorder="1" applyAlignment="1">
      <alignment vertical="center"/>
    </xf>
    <xf numFmtId="0" fontId="3" fillId="37" borderId="18" xfId="0" applyFont="1" applyFill="1" applyBorder="1" applyAlignment="1">
      <alignment vertical="center"/>
    </xf>
    <xf numFmtId="0" fontId="1" fillId="13" borderId="0" xfId="0" applyFont="1" applyFill="1" applyAlignment="1">
      <alignment vertical="center"/>
    </xf>
    <xf numFmtId="0" fontId="3" fillId="37" borderId="15" xfId="0" applyFont="1" applyFill="1" applyBorder="1" applyAlignment="1">
      <alignment vertical="center"/>
    </xf>
    <xf numFmtId="0" fontId="3" fillId="37" borderId="24" xfId="0" applyFont="1" applyFill="1" applyBorder="1" applyAlignment="1">
      <alignment vertical="center"/>
    </xf>
    <xf numFmtId="0" fontId="3" fillId="37" borderId="25" xfId="0" applyFont="1" applyFill="1" applyBorder="1" applyAlignment="1">
      <alignment vertical="center"/>
    </xf>
    <xf numFmtId="0" fontId="3" fillId="33" borderId="0" xfId="0" applyFont="1" applyFill="1" applyAlignment="1">
      <alignment horizontal="distributed" vertical="center"/>
    </xf>
    <xf numFmtId="58" fontId="3" fillId="33" borderId="0" xfId="0" applyNumberFormat="1" applyFont="1" applyFill="1" applyAlignment="1">
      <alignment horizontal="right" vertical="center"/>
    </xf>
    <xf numFmtId="49" fontId="3" fillId="33" borderId="24" xfId="0" applyNumberFormat="1" applyFont="1" applyFill="1" applyBorder="1" applyAlignment="1" quotePrefix="1">
      <alignment vertical="center"/>
    </xf>
    <xf numFmtId="49" fontId="3" fillId="33" borderId="15" xfId="0" applyNumberFormat="1" applyFont="1" applyFill="1" applyBorder="1" applyAlignment="1" quotePrefix="1">
      <alignment vertical="center"/>
    </xf>
    <xf numFmtId="187" fontId="3" fillId="33" borderId="11" xfId="0" applyNumberFormat="1" applyFont="1" applyFill="1" applyBorder="1" applyAlignment="1">
      <alignment vertical="center"/>
    </xf>
    <xf numFmtId="187" fontId="3" fillId="33" borderId="20" xfId="0" applyNumberFormat="1" applyFont="1" applyFill="1" applyBorder="1" applyAlignment="1">
      <alignment vertical="center"/>
    </xf>
    <xf numFmtId="0" fontId="5" fillId="33" borderId="24" xfId="0" applyFont="1" applyFill="1" applyBorder="1" applyAlignment="1">
      <alignment horizontal="distributed" vertical="center"/>
    </xf>
    <xf numFmtId="0" fontId="5" fillId="33" borderId="25" xfId="0" applyFont="1" applyFill="1" applyBorder="1" applyAlignment="1">
      <alignment horizontal="distributed" vertical="center"/>
    </xf>
    <xf numFmtId="187" fontId="3" fillId="33" borderId="0" xfId="0" applyNumberFormat="1" applyFont="1" applyFill="1" applyBorder="1" applyAlignment="1">
      <alignment vertical="center"/>
    </xf>
    <xf numFmtId="187" fontId="3" fillId="33" borderId="19" xfId="0" applyNumberFormat="1" applyFont="1" applyFill="1" applyBorder="1" applyAlignment="1">
      <alignment vertical="center"/>
    </xf>
    <xf numFmtId="176" fontId="1" fillId="0" borderId="0" xfId="0" applyNumberFormat="1" applyFont="1" applyFill="1" applyAlignment="1" quotePrefix="1">
      <alignment vertical="center"/>
    </xf>
    <xf numFmtId="0" fontId="1" fillId="0" borderId="0" xfId="0" applyFont="1" applyAlignment="1">
      <alignment vertical="center" wrapText="1"/>
    </xf>
    <xf numFmtId="176" fontId="1" fillId="0" borderId="0" xfId="0" applyNumberFormat="1" applyFont="1" applyFill="1" applyAlignment="1">
      <alignment vertical="center" wrapText="1"/>
    </xf>
    <xf numFmtId="187" fontId="3" fillId="33" borderId="10" xfId="0" applyNumberFormat="1" applyFont="1" applyFill="1" applyBorder="1" applyAlignment="1">
      <alignment vertical="center"/>
    </xf>
    <xf numFmtId="0" fontId="3" fillId="33" borderId="30" xfId="0" applyFont="1" applyFill="1" applyBorder="1" applyAlignment="1">
      <alignment vertical="center"/>
    </xf>
    <xf numFmtId="0" fontId="3" fillId="33" borderId="31" xfId="0" applyFont="1" applyFill="1" applyBorder="1" applyAlignment="1">
      <alignment vertical="center"/>
    </xf>
    <xf numFmtId="0" fontId="3" fillId="33" borderId="26" xfId="0" applyFont="1" applyFill="1" applyBorder="1" applyAlignment="1">
      <alignment horizontal="distributed" vertical="center"/>
    </xf>
    <xf numFmtId="176" fontId="58" fillId="0" borderId="0" xfId="0" applyNumberFormat="1" applyFont="1" applyFill="1" applyAlignment="1">
      <alignment vertical="center"/>
    </xf>
    <xf numFmtId="0" fontId="5" fillId="33" borderId="31" xfId="0" applyFont="1" applyFill="1" applyBorder="1" applyAlignment="1">
      <alignment horizontal="distributed" vertical="center"/>
    </xf>
    <xf numFmtId="0" fontId="5" fillId="33" borderId="30" xfId="0" applyFont="1" applyFill="1" applyBorder="1" applyAlignment="1">
      <alignment horizontal="distributed" vertical="center"/>
    </xf>
    <xf numFmtId="0" fontId="16" fillId="0" borderId="0" xfId="0" applyFont="1" applyAlignment="1">
      <alignment horizontal="justify" vertical="center"/>
    </xf>
    <xf numFmtId="176" fontId="1" fillId="0" borderId="0" xfId="0" applyNumberFormat="1" applyFont="1" applyAlignment="1">
      <alignment vertical="center"/>
    </xf>
    <xf numFmtId="0" fontId="5" fillId="33" borderId="29" xfId="0" applyFont="1" applyFill="1" applyBorder="1" applyAlignment="1">
      <alignment horizontal="distributed" vertical="center"/>
    </xf>
    <xf numFmtId="0" fontId="5" fillId="33" borderId="28" xfId="0" applyFont="1" applyFill="1" applyBorder="1" applyAlignment="1">
      <alignment horizontal="distributed" vertical="center"/>
    </xf>
    <xf numFmtId="0" fontId="0" fillId="33" borderId="27" xfId="0" applyFont="1" applyFill="1" applyBorder="1" applyAlignment="1">
      <alignment horizontal="distributed" vertical="center"/>
    </xf>
    <xf numFmtId="0" fontId="3" fillId="0" borderId="14" xfId="0" applyFont="1" applyFill="1" applyBorder="1" applyAlignment="1">
      <alignment vertical="center"/>
    </xf>
    <xf numFmtId="0" fontId="5" fillId="33" borderId="0" xfId="0" applyFont="1" applyFill="1" applyBorder="1" applyAlignment="1">
      <alignment vertical="center"/>
    </xf>
    <xf numFmtId="0" fontId="0" fillId="37" borderId="0" xfId="0" applyFont="1" applyFill="1" applyAlignment="1">
      <alignment horizontal="left" vertical="center"/>
    </xf>
    <xf numFmtId="176" fontId="58" fillId="35" borderId="0" xfId="0" applyNumberFormat="1" applyFont="1" applyFill="1" applyAlignment="1">
      <alignment vertical="center"/>
    </xf>
    <xf numFmtId="176" fontId="58" fillId="38" borderId="0" xfId="0" applyNumberFormat="1" applyFont="1" applyFill="1" applyAlignment="1">
      <alignment vertical="center"/>
    </xf>
    <xf numFmtId="0" fontId="58" fillId="0" borderId="0" xfId="0" applyFont="1" applyAlignment="1">
      <alignment vertical="center"/>
    </xf>
    <xf numFmtId="58" fontId="3" fillId="37" borderId="0" xfId="0" applyNumberFormat="1" applyFont="1" applyFill="1" applyAlignment="1">
      <alignment horizontal="left" vertical="center"/>
    </xf>
    <xf numFmtId="0" fontId="3" fillId="33" borderId="11" xfId="0" applyFont="1" applyFill="1" applyBorder="1" applyAlignment="1">
      <alignment vertical="center" wrapText="1"/>
    </xf>
    <xf numFmtId="0" fontId="3" fillId="33" borderId="20" xfId="0" applyFont="1" applyFill="1" applyBorder="1" applyAlignment="1">
      <alignment vertical="center" wrapText="1"/>
    </xf>
    <xf numFmtId="0" fontId="3" fillId="33" borderId="0" xfId="0" applyFont="1" applyFill="1" applyBorder="1" applyAlignment="1">
      <alignment vertical="center" wrapText="1"/>
    </xf>
    <xf numFmtId="0" fontId="3" fillId="33" borderId="16" xfId="0" applyFont="1" applyFill="1" applyBorder="1" applyAlignment="1">
      <alignment vertical="center" wrapText="1"/>
    </xf>
    <xf numFmtId="0" fontId="58" fillId="13" borderId="0" xfId="0" applyFont="1" applyFill="1" applyAlignment="1">
      <alignment vertical="center"/>
    </xf>
    <xf numFmtId="49" fontId="3" fillId="39" borderId="15" xfId="0" applyNumberFormat="1" applyFont="1" applyFill="1" applyBorder="1" applyAlignment="1" applyProtection="1">
      <alignment vertical="center"/>
      <protection locked="0"/>
    </xf>
    <xf numFmtId="49" fontId="3" fillId="39" borderId="14" xfId="0" applyNumberFormat="1" applyFont="1" applyFill="1" applyBorder="1" applyAlignment="1" applyProtection="1">
      <alignment vertical="center"/>
      <protection locked="0"/>
    </xf>
    <xf numFmtId="49" fontId="3" fillId="39" borderId="18" xfId="0" applyNumberFormat="1" applyFont="1" applyFill="1" applyBorder="1" applyAlignment="1" applyProtection="1">
      <alignment vertical="center"/>
      <protection locked="0"/>
    </xf>
    <xf numFmtId="49" fontId="3" fillId="39" borderId="15" xfId="0" applyNumberFormat="1" applyFont="1" applyFill="1" applyBorder="1" applyAlignment="1" applyProtection="1">
      <alignment horizontal="right" vertical="center" shrinkToFit="1"/>
      <protection locked="0"/>
    </xf>
    <xf numFmtId="49" fontId="3" fillId="39" borderId="14" xfId="0" applyNumberFormat="1" applyFont="1" applyFill="1" applyBorder="1" applyAlignment="1" applyProtection="1">
      <alignment horizontal="right" vertical="center" shrinkToFit="1"/>
      <protection locked="0"/>
    </xf>
    <xf numFmtId="49" fontId="3" fillId="39" borderId="18" xfId="0" applyNumberFormat="1" applyFont="1" applyFill="1" applyBorder="1" applyAlignment="1" applyProtection="1">
      <alignment horizontal="right" vertical="center" shrinkToFit="1"/>
      <protection locked="0"/>
    </xf>
    <xf numFmtId="0" fontId="3" fillId="33" borderId="0" xfId="0" applyFont="1" applyFill="1" applyAlignment="1">
      <alignment horizontal="distributed" vertical="center"/>
    </xf>
    <xf numFmtId="58" fontId="3" fillId="39" borderId="15" xfId="0" applyNumberFormat="1" applyFont="1" applyFill="1" applyBorder="1" applyAlignment="1" applyProtection="1">
      <alignment vertical="center"/>
      <protection locked="0"/>
    </xf>
    <xf numFmtId="58" fontId="3" fillId="39" borderId="14" xfId="0" applyNumberFormat="1" applyFont="1" applyFill="1" applyBorder="1" applyAlignment="1" applyProtection="1">
      <alignment vertical="center"/>
      <protection locked="0"/>
    </xf>
    <xf numFmtId="58" fontId="3" fillId="39" borderId="18" xfId="0" applyNumberFormat="1" applyFont="1" applyFill="1" applyBorder="1" applyAlignment="1" applyProtection="1">
      <alignment vertical="center"/>
      <protection locked="0"/>
    </xf>
    <xf numFmtId="0" fontId="3" fillId="33" borderId="14" xfId="0" applyFont="1" applyFill="1" applyBorder="1" applyAlignment="1">
      <alignment horizontal="distributed" vertical="center" shrinkToFit="1"/>
    </xf>
    <xf numFmtId="0" fontId="3" fillId="33" borderId="18" xfId="0" applyFont="1" applyFill="1" applyBorder="1" applyAlignment="1">
      <alignment horizontal="distributed" vertical="center" shrinkToFit="1"/>
    </xf>
    <xf numFmtId="0" fontId="3" fillId="33" borderId="11" xfId="0" applyFont="1" applyFill="1" applyBorder="1" applyAlignment="1">
      <alignment horizontal="distributed" vertical="center" shrinkToFit="1"/>
    </xf>
    <xf numFmtId="0" fontId="3" fillId="33" borderId="20" xfId="0" applyFont="1" applyFill="1" applyBorder="1" applyAlignment="1">
      <alignment horizontal="distributed" vertical="center" shrinkToFit="1"/>
    </xf>
    <xf numFmtId="0" fontId="5" fillId="33" borderId="14" xfId="0" applyFont="1" applyFill="1" applyBorder="1" applyAlignment="1">
      <alignment horizontal="distributed" vertical="center" shrinkToFit="1"/>
    </xf>
    <xf numFmtId="0" fontId="5" fillId="33" borderId="18" xfId="0" applyFont="1" applyFill="1" applyBorder="1" applyAlignment="1">
      <alignment horizontal="distributed" vertical="center" shrinkToFit="1"/>
    </xf>
    <xf numFmtId="0" fontId="3" fillId="33" borderId="21" xfId="0" applyFont="1" applyFill="1" applyBorder="1" applyAlignment="1">
      <alignment horizontal="distributed" vertical="center" shrinkToFit="1"/>
    </xf>
    <xf numFmtId="176" fontId="3" fillId="39" borderId="21" xfId="0" applyNumberFormat="1" applyFont="1" applyFill="1" applyBorder="1" applyAlignment="1" applyProtection="1">
      <alignment vertical="center"/>
      <protection locked="0"/>
    </xf>
    <xf numFmtId="0" fontId="3" fillId="33" borderId="16" xfId="0" applyFont="1" applyFill="1" applyBorder="1" applyAlignment="1">
      <alignment horizontal="distributed" vertical="center" shrinkToFit="1"/>
    </xf>
    <xf numFmtId="0" fontId="3" fillId="33" borderId="17"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20" xfId="0" applyFont="1" applyFill="1" applyBorder="1" applyAlignment="1">
      <alignment horizontal="center" vertical="center"/>
    </xf>
    <xf numFmtId="0" fontId="0" fillId="33" borderId="12" xfId="0" applyFill="1" applyBorder="1" applyAlignment="1">
      <alignment horizontal="center" vertical="center"/>
    </xf>
    <xf numFmtId="0" fontId="0" fillId="33" borderId="16" xfId="0" applyFill="1" applyBorder="1" applyAlignment="1">
      <alignment horizontal="center" vertical="center"/>
    </xf>
    <xf numFmtId="0" fontId="0" fillId="33" borderId="13" xfId="0" applyFill="1" applyBorder="1" applyAlignment="1">
      <alignment horizontal="center" vertical="center"/>
    </xf>
    <xf numFmtId="0" fontId="3" fillId="33" borderId="15"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0" xfId="0" applyFont="1" applyFill="1" applyAlignment="1">
      <alignment horizontal="center" vertical="center"/>
    </xf>
    <xf numFmtId="0" fontId="3" fillId="33" borderId="18" xfId="0" applyFont="1" applyFill="1" applyBorder="1" applyAlignment="1">
      <alignment horizontal="center" vertical="center"/>
    </xf>
    <xf numFmtId="176" fontId="3" fillId="33" borderId="21" xfId="0" applyNumberFormat="1" applyFont="1" applyFill="1" applyBorder="1" applyAlignment="1" applyProtection="1">
      <alignment vertical="center"/>
      <protection/>
    </xf>
    <xf numFmtId="176" fontId="3" fillId="33" borderId="21" xfId="0" applyNumberFormat="1" applyFont="1" applyFill="1" applyBorder="1" applyAlignment="1">
      <alignment horizontal="center" vertical="center"/>
    </xf>
    <xf numFmtId="176" fontId="3" fillId="39" borderId="21" xfId="0" applyNumberFormat="1" applyFont="1" applyFill="1" applyBorder="1" applyAlignment="1" applyProtection="1">
      <alignment horizontal="center" vertical="center"/>
      <protection locked="0"/>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33" borderId="20" xfId="0" applyFont="1" applyFill="1" applyBorder="1" applyAlignment="1">
      <alignment horizontal="center" vertical="center"/>
    </xf>
    <xf numFmtId="0" fontId="13" fillId="33" borderId="12" xfId="0" applyFont="1" applyFill="1" applyBorder="1" applyAlignment="1">
      <alignment horizontal="center" vertical="center"/>
    </xf>
    <xf numFmtId="0" fontId="13" fillId="33" borderId="16" xfId="0" applyFont="1" applyFill="1" applyBorder="1" applyAlignment="1">
      <alignment horizontal="center" vertical="center"/>
    </xf>
    <xf numFmtId="0" fontId="13" fillId="33" borderId="13" xfId="0" applyFont="1" applyFill="1" applyBorder="1" applyAlignment="1">
      <alignment horizontal="center" vertical="center"/>
    </xf>
    <xf numFmtId="176" fontId="3" fillId="39" borderId="15" xfId="0" applyNumberFormat="1" applyFont="1" applyFill="1" applyBorder="1" applyAlignment="1" applyProtection="1">
      <alignment horizontal="center" vertical="center"/>
      <protection locked="0"/>
    </xf>
    <xf numFmtId="176" fontId="3" fillId="39" borderId="14" xfId="0" applyNumberFormat="1" applyFont="1" applyFill="1" applyBorder="1" applyAlignment="1" applyProtection="1">
      <alignment horizontal="center" vertical="center"/>
      <protection locked="0"/>
    </xf>
    <xf numFmtId="0" fontId="3" fillId="33" borderId="0" xfId="0" applyFont="1" applyFill="1" applyBorder="1" applyAlignment="1">
      <alignment horizontal="distributed" vertical="center" shrinkToFit="1"/>
    </xf>
    <xf numFmtId="0" fontId="3" fillId="33" borderId="19" xfId="0" applyFont="1" applyFill="1" applyBorder="1" applyAlignment="1">
      <alignment horizontal="distributed" vertical="center" shrinkToFit="1"/>
    </xf>
    <xf numFmtId="176" fontId="3" fillId="39" borderId="18" xfId="0" applyNumberFormat="1" applyFont="1" applyFill="1" applyBorder="1" applyAlignment="1" applyProtection="1">
      <alignment horizontal="center" vertical="center"/>
      <protection locked="0"/>
    </xf>
    <xf numFmtId="0" fontId="3" fillId="33" borderId="12" xfId="0" applyFont="1" applyFill="1" applyBorder="1" applyAlignment="1">
      <alignment horizontal="center" vertical="center"/>
    </xf>
    <xf numFmtId="0" fontId="3" fillId="33" borderId="16"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1" xfId="0" applyFill="1" applyBorder="1" applyAlignment="1">
      <alignment horizontal="center" vertical="center"/>
    </xf>
    <xf numFmtId="0" fontId="0" fillId="33" borderId="20" xfId="0" applyFill="1" applyBorder="1" applyAlignment="1">
      <alignment horizontal="center" vertical="center"/>
    </xf>
    <xf numFmtId="176" fontId="3" fillId="39" borderId="15" xfId="0" applyNumberFormat="1" applyFont="1" applyFill="1" applyBorder="1" applyAlignment="1" applyProtection="1">
      <alignment vertical="center"/>
      <protection locked="0"/>
    </xf>
    <xf numFmtId="176" fontId="3" fillId="39" borderId="14" xfId="0" applyNumberFormat="1" applyFont="1" applyFill="1" applyBorder="1" applyAlignment="1" applyProtection="1">
      <alignment vertical="center"/>
      <protection locked="0"/>
    </xf>
    <xf numFmtId="176" fontId="3" fillId="39" borderId="18" xfId="0" applyNumberFormat="1" applyFont="1" applyFill="1" applyBorder="1" applyAlignment="1" applyProtection="1">
      <alignment vertical="center"/>
      <protection locked="0"/>
    </xf>
    <xf numFmtId="0" fontId="3" fillId="33" borderId="14" xfId="0" applyFont="1" applyFill="1" applyBorder="1" applyAlignment="1">
      <alignment horizontal="distributed" vertical="center"/>
    </xf>
    <xf numFmtId="0" fontId="3" fillId="33" borderId="18" xfId="0" applyFont="1" applyFill="1" applyBorder="1" applyAlignment="1">
      <alignment horizontal="distributed" vertical="center"/>
    </xf>
    <xf numFmtId="0" fontId="0" fillId="0" borderId="14" xfId="0" applyBorder="1" applyAlignment="1" applyProtection="1">
      <alignment vertical="center"/>
      <protection locked="0"/>
    </xf>
    <xf numFmtId="0" fontId="0" fillId="0" borderId="18" xfId="0" applyBorder="1" applyAlignment="1" applyProtection="1">
      <alignment vertical="center"/>
      <protection locked="0"/>
    </xf>
    <xf numFmtId="0" fontId="3" fillId="33" borderId="15" xfId="0" applyFont="1" applyFill="1" applyBorder="1" applyAlignment="1">
      <alignment horizontal="distributed" vertical="center"/>
    </xf>
    <xf numFmtId="0" fontId="0" fillId="33" borderId="14" xfId="0" applyFill="1" applyBorder="1" applyAlignment="1">
      <alignment horizontal="distributed" vertical="center"/>
    </xf>
    <xf numFmtId="0" fontId="0" fillId="33" borderId="18" xfId="0" applyFill="1" applyBorder="1" applyAlignment="1">
      <alignment horizontal="distributed" vertical="center"/>
    </xf>
    <xf numFmtId="176" fontId="3" fillId="39" borderId="12" xfId="0" applyNumberFormat="1" applyFont="1" applyFill="1" applyBorder="1" applyAlignment="1" applyProtection="1">
      <alignment vertical="center"/>
      <protection locked="0"/>
    </xf>
    <xf numFmtId="176" fontId="3" fillId="39" borderId="16" xfId="0" applyNumberFormat="1" applyFont="1" applyFill="1" applyBorder="1" applyAlignment="1" applyProtection="1">
      <alignment vertical="center"/>
      <protection locked="0"/>
    </xf>
    <xf numFmtId="176" fontId="3" fillId="39" borderId="13" xfId="0" applyNumberFormat="1" applyFont="1" applyFill="1" applyBorder="1" applyAlignment="1" applyProtection="1">
      <alignment vertical="center"/>
      <protection locked="0"/>
    </xf>
    <xf numFmtId="0" fontId="0" fillId="33" borderId="14" xfId="0" applyFill="1" applyBorder="1" applyAlignment="1">
      <alignment horizontal="center" vertical="center"/>
    </xf>
    <xf numFmtId="0" fontId="0" fillId="33" borderId="18" xfId="0" applyFill="1" applyBorder="1" applyAlignment="1">
      <alignment horizontal="center" vertical="center"/>
    </xf>
    <xf numFmtId="0" fontId="7" fillId="33" borderId="15" xfId="0" applyFont="1" applyFill="1" applyBorder="1" applyAlignment="1">
      <alignment horizontal="distributed" vertical="center"/>
    </xf>
    <xf numFmtId="0" fontId="8" fillId="33" borderId="14" xfId="0" applyFont="1" applyFill="1" applyBorder="1" applyAlignment="1">
      <alignment horizontal="distributed" vertical="center"/>
    </xf>
    <xf numFmtId="0" fontId="0" fillId="39" borderId="14" xfId="0" applyFont="1" applyFill="1" applyBorder="1" applyAlignment="1" applyProtection="1">
      <alignment horizontal="center" vertical="center"/>
      <protection locked="0"/>
    </xf>
    <xf numFmtId="0" fontId="0" fillId="39" borderId="18" xfId="0" applyFont="1" applyFill="1" applyBorder="1" applyAlignment="1" applyProtection="1">
      <alignment horizontal="center" vertical="center"/>
      <protection locked="0"/>
    </xf>
    <xf numFmtId="176" fontId="3" fillId="40" borderId="15" xfId="0" applyNumberFormat="1" applyFont="1" applyFill="1" applyBorder="1" applyAlignment="1" applyProtection="1">
      <alignment horizontal="center" vertical="center"/>
      <protection locked="0"/>
    </xf>
    <xf numFmtId="176" fontId="3" fillId="40" borderId="14" xfId="0" applyNumberFormat="1" applyFont="1" applyFill="1" applyBorder="1" applyAlignment="1" applyProtection="1">
      <alignment horizontal="center" vertical="center"/>
      <protection locked="0"/>
    </xf>
    <xf numFmtId="176" fontId="3" fillId="40" borderId="18" xfId="0" applyNumberFormat="1" applyFont="1" applyFill="1" applyBorder="1" applyAlignment="1" applyProtection="1">
      <alignment horizontal="center" vertical="center"/>
      <protection locked="0"/>
    </xf>
    <xf numFmtId="176" fontId="3" fillId="39" borderId="12" xfId="0" applyNumberFormat="1" applyFont="1" applyFill="1" applyBorder="1" applyAlignment="1" applyProtection="1">
      <alignment horizontal="center" vertical="center"/>
      <protection locked="0"/>
    </xf>
    <xf numFmtId="0" fontId="0" fillId="39" borderId="16" xfId="0" applyFont="1" applyFill="1" applyBorder="1" applyAlignment="1" applyProtection="1">
      <alignment horizontal="center" vertical="center"/>
      <protection locked="0"/>
    </xf>
    <xf numFmtId="0" fontId="0" fillId="39" borderId="13" xfId="0"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8" xfId="0" applyFont="1" applyFill="1" applyBorder="1" applyAlignment="1">
      <alignment horizontal="center" vertical="center"/>
    </xf>
    <xf numFmtId="187" fontId="3" fillId="33" borderId="32" xfId="0" applyNumberFormat="1" applyFont="1" applyFill="1" applyBorder="1" applyAlignment="1">
      <alignment vertical="center"/>
    </xf>
    <xf numFmtId="0" fontId="3" fillId="37" borderId="32" xfId="0" applyNumberFormat="1" applyFont="1" applyFill="1" applyBorder="1" applyAlignment="1">
      <alignment horizontal="center" vertical="center"/>
    </xf>
    <xf numFmtId="0" fontId="3" fillId="37" borderId="33" xfId="0" applyNumberFormat="1" applyFont="1" applyFill="1" applyBorder="1" applyAlignment="1">
      <alignment horizontal="center" vertical="center" shrinkToFit="1"/>
    </xf>
    <xf numFmtId="0" fontId="4" fillId="33" borderId="25" xfId="0" applyFont="1" applyFill="1" applyBorder="1" applyAlignment="1">
      <alignment horizontal="distributed" vertical="center"/>
    </xf>
    <xf numFmtId="0" fontId="4" fillId="33" borderId="34" xfId="0" applyFont="1" applyFill="1" applyBorder="1" applyAlignment="1">
      <alignment horizontal="distributed" vertical="center"/>
    </xf>
    <xf numFmtId="0" fontId="4" fillId="33" borderId="25" xfId="0" applyFont="1" applyFill="1" applyBorder="1" applyAlignment="1">
      <alignment horizontal="left" vertical="center" shrinkToFit="1"/>
    </xf>
    <xf numFmtId="0" fontId="4" fillId="33" borderId="34" xfId="0" applyFont="1" applyFill="1" applyBorder="1" applyAlignment="1">
      <alignment horizontal="left" vertical="center" shrinkToFit="1"/>
    </xf>
    <xf numFmtId="0" fontId="3" fillId="37" borderId="32" xfId="0" applyNumberFormat="1" applyFont="1" applyFill="1" applyBorder="1" applyAlignment="1">
      <alignment horizontal="center" vertical="center" shrinkToFit="1"/>
    </xf>
    <xf numFmtId="187" fontId="3" fillId="33" borderId="35" xfId="0" applyNumberFormat="1" applyFont="1" applyFill="1" applyBorder="1" applyAlignment="1">
      <alignment vertical="center"/>
    </xf>
    <xf numFmtId="0" fontId="3" fillId="33" borderId="36" xfId="0" applyNumberFormat="1" applyFont="1" applyFill="1" applyBorder="1" applyAlignment="1">
      <alignment horizontal="center" vertical="center"/>
    </xf>
    <xf numFmtId="0" fontId="4" fillId="33" borderId="30" xfId="0" applyFont="1" applyFill="1" applyBorder="1" applyAlignment="1">
      <alignment horizontal="distributed" vertical="center"/>
    </xf>
    <xf numFmtId="0" fontId="4" fillId="33" borderId="37" xfId="0" applyFont="1" applyFill="1" applyBorder="1" applyAlignment="1">
      <alignment horizontal="distributed" vertical="center"/>
    </xf>
    <xf numFmtId="188" fontId="3" fillId="33" borderId="24" xfId="0" applyNumberFormat="1" applyFont="1" applyFill="1" applyBorder="1" applyAlignment="1">
      <alignment vertical="center"/>
    </xf>
    <xf numFmtId="188" fontId="3" fillId="33" borderId="25" xfId="0" applyNumberFormat="1" applyFont="1" applyFill="1" applyBorder="1" applyAlignment="1">
      <alignment vertical="center"/>
    </xf>
    <xf numFmtId="188" fontId="3" fillId="33" borderId="34" xfId="0" applyNumberFormat="1" applyFont="1" applyFill="1" applyBorder="1" applyAlignment="1">
      <alignment vertical="center"/>
    </xf>
    <xf numFmtId="0" fontId="4" fillId="33" borderId="29" xfId="0" applyFont="1" applyFill="1" applyBorder="1" applyAlignment="1">
      <alignment vertical="center" shrinkToFit="1"/>
    </xf>
    <xf numFmtId="0" fontId="4" fillId="33" borderId="38" xfId="0" applyFont="1" applyFill="1" applyBorder="1" applyAlignment="1">
      <alignment vertical="center" shrinkToFit="1"/>
    </xf>
    <xf numFmtId="187" fontId="3" fillId="33" borderId="39" xfId="0" applyNumberFormat="1" applyFont="1" applyFill="1" applyBorder="1" applyAlignment="1">
      <alignment vertical="center"/>
    </xf>
    <xf numFmtId="187" fontId="3" fillId="33" borderId="40" xfId="0" applyNumberFormat="1" applyFont="1" applyFill="1" applyBorder="1" applyAlignment="1">
      <alignment vertical="center"/>
    </xf>
    <xf numFmtId="187" fontId="3" fillId="33" borderId="41" xfId="0" applyNumberFormat="1" applyFont="1" applyFill="1" applyBorder="1" applyAlignment="1">
      <alignment vertical="center"/>
    </xf>
    <xf numFmtId="187" fontId="3" fillId="33" borderId="42" xfId="0" applyNumberFormat="1" applyFont="1" applyFill="1" applyBorder="1" applyAlignment="1">
      <alignment vertical="center"/>
    </xf>
    <xf numFmtId="0" fontId="3" fillId="33" borderId="32" xfId="0" applyFont="1" applyFill="1" applyBorder="1" applyAlignment="1">
      <alignment horizontal="distributed" vertical="center" shrinkToFit="1"/>
    </xf>
    <xf numFmtId="0" fontId="5" fillId="33" borderId="32" xfId="0" applyFont="1" applyFill="1" applyBorder="1" applyAlignment="1">
      <alignment horizontal="distributed" vertical="center" shrinkToFit="1"/>
    </xf>
    <xf numFmtId="183" fontId="3" fillId="33" borderId="0" xfId="0" applyNumberFormat="1" applyFont="1" applyFill="1" applyAlignment="1">
      <alignment vertical="center"/>
    </xf>
    <xf numFmtId="0" fontId="3" fillId="33" borderId="43" xfId="0" applyFont="1" applyFill="1" applyBorder="1" applyAlignment="1">
      <alignment horizontal="center" vertical="center" shrinkToFit="1"/>
    </xf>
    <xf numFmtId="0" fontId="3" fillId="33" borderId="44" xfId="0" applyFont="1" applyFill="1" applyBorder="1" applyAlignment="1">
      <alignment horizontal="distributed" vertical="center" shrinkToFit="1"/>
    </xf>
    <xf numFmtId="0" fontId="5" fillId="33" borderId="44" xfId="0" applyFont="1" applyFill="1" applyBorder="1" applyAlignment="1">
      <alignment horizontal="distributed" vertical="center" shrinkToFit="1"/>
    </xf>
    <xf numFmtId="189" fontId="3" fillId="33" borderId="35" xfId="0" applyNumberFormat="1" applyFont="1" applyFill="1" applyBorder="1" applyAlignment="1">
      <alignment vertical="center"/>
    </xf>
    <xf numFmtId="188" fontId="3" fillId="33" borderId="26" xfId="0" applyNumberFormat="1" applyFont="1" applyFill="1" applyBorder="1" applyAlignment="1">
      <alignment vertical="center"/>
    </xf>
    <xf numFmtId="188" fontId="3" fillId="33" borderId="27" xfId="0" applyNumberFormat="1" applyFont="1" applyFill="1" applyBorder="1" applyAlignment="1">
      <alignment vertical="center"/>
    </xf>
    <xf numFmtId="188" fontId="3" fillId="33" borderId="45" xfId="0" applyNumberFormat="1" applyFont="1" applyFill="1" applyBorder="1" applyAlignment="1">
      <alignment vertical="center"/>
    </xf>
    <xf numFmtId="49" fontId="3" fillId="33" borderId="0" xfId="0" applyNumberFormat="1" applyFont="1" applyFill="1" applyAlignment="1">
      <alignment horizontal="right" vertical="center" shrinkToFit="1"/>
    </xf>
    <xf numFmtId="58" fontId="3" fillId="33" borderId="0" xfId="0" applyNumberFormat="1" applyFont="1" applyFill="1" applyAlignment="1">
      <alignment horizontal="right" vertical="center"/>
    </xf>
    <xf numFmtId="0" fontId="3" fillId="33" borderId="16"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33" borderId="46" xfId="0" applyFont="1" applyFill="1" applyBorder="1" applyAlignment="1">
      <alignment horizontal="center" vertical="center" shrinkToFit="1"/>
    </xf>
    <xf numFmtId="187" fontId="3" fillId="33" borderId="43" xfId="0" applyNumberFormat="1" applyFont="1" applyFill="1" applyBorder="1" applyAlignment="1">
      <alignment vertical="center"/>
    </xf>
    <xf numFmtId="49" fontId="3" fillId="33" borderId="0" xfId="0" applyNumberFormat="1" applyFont="1" applyFill="1" applyAlignment="1">
      <alignment horizontal="center" vertic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20"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187" fontId="3" fillId="33" borderId="0" xfId="0" applyNumberFormat="1" applyFont="1" applyFill="1" applyAlignment="1">
      <alignment vertical="center"/>
    </xf>
    <xf numFmtId="0" fontId="3" fillId="33" borderId="0" xfId="0" applyFont="1" applyFill="1" applyBorder="1" applyAlignment="1">
      <alignment horizontal="center" vertical="center" shrinkToFit="1"/>
    </xf>
    <xf numFmtId="0" fontId="3" fillId="33" borderId="19" xfId="0" applyFont="1" applyFill="1" applyBorder="1" applyAlignment="1">
      <alignment horizontal="center" vertical="center" shrinkToFit="1"/>
    </xf>
    <xf numFmtId="0" fontId="3" fillId="33" borderId="47" xfId="0" applyFont="1" applyFill="1" applyBorder="1" applyAlignment="1">
      <alignment horizontal="center" vertical="center" shrinkToFit="1"/>
    </xf>
    <xf numFmtId="187" fontId="3" fillId="33" borderId="48" xfId="0" applyNumberFormat="1" applyFont="1" applyFill="1" applyBorder="1" applyAlignment="1">
      <alignment vertical="center"/>
    </xf>
    <xf numFmtId="187" fontId="3" fillId="33" borderId="49" xfId="0" applyNumberFormat="1" applyFont="1" applyFill="1" applyBorder="1" applyAlignment="1">
      <alignment vertical="center"/>
    </xf>
    <xf numFmtId="0" fontId="3" fillId="33" borderId="12" xfId="0" applyFont="1" applyFill="1" applyBorder="1" applyAlignment="1">
      <alignment horizontal="center" vertical="center" shrinkToFit="1"/>
    </xf>
    <xf numFmtId="187" fontId="3" fillId="33" borderId="44" xfId="0" applyNumberFormat="1" applyFont="1" applyFill="1" applyBorder="1" applyAlignment="1">
      <alignment vertical="center"/>
    </xf>
    <xf numFmtId="187" fontId="3" fillId="33" borderId="50" xfId="0" applyNumberFormat="1" applyFont="1" applyFill="1" applyBorder="1" applyAlignment="1">
      <alignment vertical="center"/>
    </xf>
    <xf numFmtId="0" fontId="3" fillId="33" borderId="10" xfId="0" applyFont="1" applyFill="1" applyBorder="1" applyAlignment="1">
      <alignment horizontal="center" vertical="center" wrapText="1" shrinkToFit="1"/>
    </xf>
    <xf numFmtId="0" fontId="0" fillId="33" borderId="1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9" xfId="0" applyFont="1" applyFill="1" applyBorder="1" applyAlignment="1">
      <alignment horizontal="center" vertical="center"/>
    </xf>
    <xf numFmtId="187" fontId="3" fillId="33" borderId="51" xfId="0" applyNumberFormat="1" applyFont="1" applyFill="1" applyBorder="1" applyAlignment="1">
      <alignment vertical="center"/>
    </xf>
    <xf numFmtId="187" fontId="3" fillId="33" borderId="52" xfId="0" applyNumberFormat="1" applyFont="1" applyFill="1" applyBorder="1" applyAlignment="1">
      <alignment vertical="center"/>
    </xf>
    <xf numFmtId="189" fontId="3" fillId="33" borderId="49" xfId="0" applyNumberFormat="1" applyFont="1" applyFill="1" applyBorder="1" applyAlignment="1">
      <alignment vertical="center"/>
    </xf>
    <xf numFmtId="189" fontId="3" fillId="33" borderId="41" xfId="0" applyNumberFormat="1" applyFont="1" applyFill="1" applyBorder="1" applyAlignment="1">
      <alignment vertical="center"/>
    </xf>
    <xf numFmtId="0" fontId="5" fillId="33" borderId="23" xfId="0" applyFont="1" applyFill="1" applyBorder="1" applyAlignment="1">
      <alignment horizontal="distributed" vertical="center" shrinkToFit="1"/>
    </xf>
    <xf numFmtId="0" fontId="5" fillId="33" borderId="53" xfId="0" applyFont="1" applyFill="1" applyBorder="1" applyAlignment="1">
      <alignment horizontal="distributed" vertical="center" shrinkToFit="1"/>
    </xf>
    <xf numFmtId="187" fontId="3" fillId="33" borderId="54" xfId="0" applyNumberFormat="1" applyFont="1" applyFill="1" applyBorder="1" applyAlignment="1">
      <alignment vertical="center"/>
    </xf>
    <xf numFmtId="0" fontId="3" fillId="33" borderId="25" xfId="0" applyFont="1" applyFill="1" applyBorder="1" applyAlignment="1">
      <alignment horizontal="distributed" vertical="center" shrinkToFit="1"/>
    </xf>
    <xf numFmtId="0" fontId="3" fillId="33" borderId="34" xfId="0" applyFont="1" applyFill="1" applyBorder="1" applyAlignment="1">
      <alignment horizontal="distributed" vertical="center" shrinkToFit="1"/>
    </xf>
    <xf numFmtId="187" fontId="3" fillId="33" borderId="55" xfId="0" applyNumberFormat="1" applyFont="1" applyFill="1" applyBorder="1" applyAlignment="1">
      <alignment vertical="center"/>
    </xf>
    <xf numFmtId="187" fontId="3" fillId="33" borderId="56" xfId="0" applyNumberFormat="1" applyFont="1" applyFill="1" applyBorder="1" applyAlignment="1">
      <alignment vertical="center"/>
    </xf>
    <xf numFmtId="189" fontId="3" fillId="33" borderId="56" xfId="0" applyNumberFormat="1" applyFont="1" applyFill="1" applyBorder="1" applyAlignment="1">
      <alignment vertical="center"/>
    </xf>
    <xf numFmtId="187" fontId="3" fillId="33" borderId="57" xfId="0" applyNumberFormat="1" applyFont="1" applyFill="1" applyBorder="1" applyAlignment="1">
      <alignment vertical="center"/>
    </xf>
    <xf numFmtId="0" fontId="3" fillId="33" borderId="23" xfId="0" applyFont="1" applyFill="1" applyBorder="1" applyAlignment="1">
      <alignment horizontal="distributed" vertical="center" shrinkToFit="1"/>
    </xf>
    <xf numFmtId="0" fontId="3" fillId="33" borderId="53" xfId="0" applyFont="1" applyFill="1" applyBorder="1" applyAlignment="1">
      <alignment horizontal="distributed" vertical="center" shrinkToFit="1"/>
    </xf>
    <xf numFmtId="0" fontId="19" fillId="33" borderId="0" xfId="0" applyFont="1" applyFill="1" applyBorder="1" applyAlignment="1">
      <alignment horizontal="distributed" vertical="center" shrinkToFit="1"/>
    </xf>
    <xf numFmtId="0" fontId="19" fillId="33" borderId="19" xfId="0" applyFont="1" applyFill="1" applyBorder="1" applyAlignment="1">
      <alignment horizontal="distributed" vertical="center" shrinkToFit="1"/>
    </xf>
    <xf numFmtId="187" fontId="3" fillId="33" borderId="58" xfId="0" applyNumberFormat="1" applyFont="1" applyFill="1" applyBorder="1" applyAlignment="1">
      <alignment vertical="center"/>
    </xf>
    <xf numFmtId="0" fontId="19" fillId="33" borderId="25" xfId="0" applyFont="1" applyFill="1" applyBorder="1" applyAlignment="1">
      <alignment horizontal="distributed" vertical="center" shrinkToFit="1"/>
    </xf>
    <xf numFmtId="0" fontId="19" fillId="33" borderId="34" xfId="0" applyFont="1" applyFill="1" applyBorder="1" applyAlignment="1">
      <alignment horizontal="distributed" vertical="center" shrinkToFit="1"/>
    </xf>
    <xf numFmtId="187" fontId="3" fillId="33" borderId="33" xfId="0" applyNumberFormat="1" applyFont="1" applyFill="1" applyBorder="1" applyAlignment="1">
      <alignment vertical="center"/>
    </xf>
    <xf numFmtId="187" fontId="3" fillId="33" borderId="21" xfId="0" applyNumberFormat="1" applyFont="1" applyFill="1" applyBorder="1" applyAlignment="1">
      <alignment vertical="center"/>
    </xf>
    <xf numFmtId="187" fontId="3" fillId="33" borderId="59" xfId="0" applyNumberFormat="1" applyFont="1" applyFill="1" applyBorder="1" applyAlignment="1">
      <alignment vertical="center"/>
    </xf>
    <xf numFmtId="187" fontId="3" fillId="33" borderId="60" xfId="0" applyNumberFormat="1" applyFont="1" applyFill="1" applyBorder="1" applyAlignment="1">
      <alignment vertical="center"/>
    </xf>
    <xf numFmtId="189" fontId="3" fillId="33" borderId="60" xfId="0" applyNumberFormat="1" applyFont="1" applyFill="1" applyBorder="1" applyAlignment="1">
      <alignment vertical="center"/>
    </xf>
    <xf numFmtId="187" fontId="3" fillId="33" borderId="61" xfId="0" applyNumberFormat="1" applyFont="1" applyFill="1" applyBorder="1" applyAlignment="1">
      <alignment vertical="center"/>
    </xf>
    <xf numFmtId="0" fontId="3" fillId="33" borderId="44" xfId="0" applyFont="1" applyFill="1" applyBorder="1" applyAlignment="1">
      <alignment horizontal="distributed" vertical="center"/>
    </xf>
    <xf numFmtId="0" fontId="3"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187" fontId="3" fillId="33" borderId="62" xfId="0" applyNumberFormat="1" applyFont="1" applyFill="1" applyBorder="1" applyAlignment="1">
      <alignment vertical="center"/>
    </xf>
    <xf numFmtId="0" fontId="4" fillId="33" borderId="11" xfId="0" applyFont="1" applyFill="1" applyBorder="1" applyAlignment="1">
      <alignment horizontal="distributed" vertical="center" shrinkToFit="1"/>
    </xf>
    <xf numFmtId="0" fontId="3" fillId="33" borderId="44" xfId="0" applyNumberFormat="1" applyFont="1" applyFill="1" applyBorder="1" applyAlignment="1">
      <alignment horizontal="center" vertical="center"/>
    </xf>
    <xf numFmtId="187" fontId="3" fillId="33" borderId="63" xfId="0" applyNumberFormat="1" applyFont="1" applyFill="1" applyBorder="1" applyAlignment="1">
      <alignment vertical="center"/>
    </xf>
    <xf numFmtId="187" fontId="3" fillId="33" borderId="14" xfId="0" applyNumberFormat="1" applyFont="1" applyFill="1" applyBorder="1" applyAlignment="1">
      <alignment vertical="center"/>
    </xf>
    <xf numFmtId="187" fontId="3" fillId="33" borderId="18" xfId="0" applyNumberFormat="1" applyFont="1" applyFill="1" applyBorder="1" applyAlignment="1">
      <alignment vertical="center"/>
    </xf>
    <xf numFmtId="187" fontId="3" fillId="33" borderId="62" xfId="0" applyNumberFormat="1" applyFont="1" applyFill="1" applyBorder="1" applyAlignment="1">
      <alignment horizontal="center" vertical="center"/>
    </xf>
    <xf numFmtId="0" fontId="4" fillId="37" borderId="25" xfId="0" applyFont="1" applyFill="1" applyBorder="1" applyAlignment="1">
      <alignment horizontal="distributed" vertical="center" shrinkToFit="1"/>
    </xf>
    <xf numFmtId="0" fontId="3" fillId="0" borderId="32" xfId="0" applyNumberFormat="1" applyFont="1" applyFill="1" applyBorder="1" applyAlignment="1">
      <alignment horizontal="center" vertical="center"/>
    </xf>
    <xf numFmtId="0" fontId="5" fillId="33" borderId="25" xfId="0" applyFont="1" applyFill="1" applyBorder="1" applyAlignment="1">
      <alignment horizontal="distributed" vertical="center" shrinkToFit="1"/>
    </xf>
    <xf numFmtId="0" fontId="7" fillId="33" borderId="30" xfId="0" applyFont="1" applyFill="1" applyBorder="1" applyAlignment="1">
      <alignment horizontal="distributed" vertical="center"/>
    </xf>
    <xf numFmtId="187" fontId="3" fillId="33" borderId="16" xfId="0" applyNumberFormat="1" applyFont="1" applyFill="1" applyBorder="1" applyAlignment="1">
      <alignment vertical="center"/>
    </xf>
    <xf numFmtId="187" fontId="3" fillId="33" borderId="13" xfId="0" applyNumberFormat="1" applyFont="1" applyFill="1" applyBorder="1" applyAlignment="1">
      <alignment vertical="center"/>
    </xf>
    <xf numFmtId="0" fontId="3" fillId="33" borderId="21" xfId="0" applyNumberFormat="1" applyFont="1" applyFill="1" applyBorder="1" applyAlignment="1">
      <alignment horizontal="center" vertical="center"/>
    </xf>
    <xf numFmtId="0" fontId="3" fillId="33" borderId="12" xfId="0" applyFont="1" applyFill="1" applyBorder="1" applyAlignment="1">
      <alignment horizontal="distributed" vertical="center"/>
    </xf>
    <xf numFmtId="0" fontId="0" fillId="33" borderId="16" xfId="0" applyFont="1" applyFill="1" applyBorder="1" applyAlignment="1">
      <alignment horizontal="distributed" vertical="center"/>
    </xf>
    <xf numFmtId="0" fontId="7" fillId="33" borderId="12" xfId="0" applyFont="1" applyFill="1" applyBorder="1" applyAlignment="1">
      <alignment horizontal="distributed" vertical="center"/>
    </xf>
    <xf numFmtId="0" fontId="8" fillId="33" borderId="16" xfId="0" applyFont="1" applyFill="1" applyBorder="1" applyAlignment="1">
      <alignment horizontal="distributed" vertical="center"/>
    </xf>
    <xf numFmtId="0" fontId="3" fillId="33" borderId="27" xfId="0" applyFont="1" applyFill="1" applyBorder="1" applyAlignment="1">
      <alignment horizontal="distributed" vertical="center"/>
    </xf>
    <xf numFmtId="0" fontId="3" fillId="33" borderId="11" xfId="0" applyFont="1" applyFill="1" applyBorder="1" applyAlignment="1">
      <alignment horizontal="distributed" vertical="center"/>
    </xf>
    <xf numFmtId="187" fontId="3" fillId="33" borderId="44" xfId="0" applyNumberFormat="1" applyFont="1" applyFill="1" applyBorder="1" applyAlignment="1">
      <alignment horizontal="center" vertical="center"/>
    </xf>
    <xf numFmtId="0" fontId="3" fillId="33" borderId="25" xfId="0" applyFont="1" applyFill="1" applyBorder="1" applyAlignment="1">
      <alignment horizontal="distributed" vertical="center"/>
    </xf>
    <xf numFmtId="0" fontId="3" fillId="33" borderId="16" xfId="0" applyFont="1" applyFill="1" applyBorder="1" applyAlignment="1">
      <alignment horizontal="distributed" vertical="center"/>
    </xf>
    <xf numFmtId="187" fontId="3" fillId="33" borderId="10" xfId="0" applyNumberFormat="1" applyFont="1" applyFill="1" applyBorder="1" applyAlignment="1">
      <alignment vertical="center"/>
    </xf>
    <xf numFmtId="187" fontId="3" fillId="33" borderId="11" xfId="0" applyNumberFormat="1" applyFont="1" applyFill="1" applyBorder="1" applyAlignment="1">
      <alignment vertical="center"/>
    </xf>
    <xf numFmtId="187" fontId="3" fillId="33" borderId="20" xfId="0" applyNumberFormat="1" applyFont="1" applyFill="1" applyBorder="1" applyAlignment="1">
      <alignment vertical="center"/>
    </xf>
    <xf numFmtId="0" fontId="3" fillId="33" borderId="26" xfId="0" applyFont="1" applyFill="1" applyBorder="1" applyAlignment="1">
      <alignment horizontal="distributed" vertical="center" shrinkToFit="1"/>
    </xf>
    <xf numFmtId="0" fontId="3" fillId="33" borderId="27" xfId="0" applyFont="1" applyFill="1" applyBorder="1" applyAlignment="1">
      <alignment horizontal="distributed" vertical="center" shrinkToFit="1"/>
    </xf>
    <xf numFmtId="0" fontId="3" fillId="33" borderId="45" xfId="0" applyFont="1" applyFill="1" applyBorder="1" applyAlignment="1">
      <alignment horizontal="distributed" vertical="center" shrinkToFit="1"/>
    </xf>
    <xf numFmtId="0" fontId="3" fillId="33" borderId="24" xfId="0" applyFont="1" applyFill="1" applyBorder="1" applyAlignment="1">
      <alignment horizontal="distributed" vertical="center" shrinkToFit="1"/>
    </xf>
    <xf numFmtId="187" fontId="3" fillId="33" borderId="28" xfId="0" applyNumberFormat="1" applyFont="1" applyFill="1" applyBorder="1" applyAlignment="1">
      <alignment vertical="center"/>
    </xf>
    <xf numFmtId="187" fontId="3" fillId="33" borderId="29" xfId="0" applyNumberFormat="1" applyFont="1" applyFill="1" applyBorder="1" applyAlignment="1">
      <alignment vertical="center"/>
    </xf>
    <xf numFmtId="187" fontId="3" fillId="33" borderId="38" xfId="0" applyNumberFormat="1" applyFont="1" applyFill="1" applyBorder="1" applyAlignment="1">
      <alignment vertical="center"/>
    </xf>
    <xf numFmtId="0" fontId="12" fillId="33" borderId="28" xfId="0" applyFont="1" applyFill="1" applyBorder="1" applyAlignment="1">
      <alignment horizontal="distributed" vertical="center" wrapText="1" shrinkToFit="1"/>
    </xf>
    <xf numFmtId="0" fontId="12" fillId="33" borderId="29" xfId="0" applyFont="1" applyFill="1" applyBorder="1" applyAlignment="1">
      <alignment horizontal="distributed" vertical="center" wrapText="1" shrinkToFit="1"/>
    </xf>
    <xf numFmtId="0" fontId="12" fillId="33" borderId="38" xfId="0" applyFont="1" applyFill="1" applyBorder="1" applyAlignment="1">
      <alignment horizontal="distributed" vertical="center" wrapText="1" shrinkToFit="1"/>
    </xf>
    <xf numFmtId="0" fontId="3" fillId="33" borderId="28" xfId="0" applyFont="1" applyFill="1" applyBorder="1" applyAlignment="1">
      <alignment horizontal="distributed" vertical="center" shrinkToFit="1"/>
    </xf>
    <xf numFmtId="0" fontId="3" fillId="33" borderId="29" xfId="0" applyFont="1" applyFill="1" applyBorder="1" applyAlignment="1">
      <alignment horizontal="distributed" vertical="center" shrinkToFit="1"/>
    </xf>
    <xf numFmtId="187" fontId="3" fillId="33" borderId="24" xfId="0" applyNumberFormat="1" applyFont="1" applyFill="1" applyBorder="1" applyAlignment="1">
      <alignment vertical="center"/>
    </xf>
    <xf numFmtId="187" fontId="3" fillId="33" borderId="25" xfId="0" applyNumberFormat="1" applyFont="1" applyFill="1" applyBorder="1" applyAlignment="1">
      <alignment vertical="center"/>
    </xf>
    <xf numFmtId="187" fontId="3" fillId="33" borderId="34" xfId="0" applyNumberFormat="1" applyFont="1" applyFill="1" applyBorder="1" applyAlignment="1">
      <alignment vertical="center"/>
    </xf>
    <xf numFmtId="188" fontId="3" fillId="33" borderId="28" xfId="0" applyNumberFormat="1" applyFont="1" applyFill="1" applyBorder="1" applyAlignment="1">
      <alignment vertical="center"/>
    </xf>
    <xf numFmtId="188" fontId="3" fillId="33" borderId="29" xfId="0" applyNumberFormat="1" applyFont="1" applyFill="1" applyBorder="1" applyAlignment="1">
      <alignment vertical="center"/>
    </xf>
    <xf numFmtId="188" fontId="3" fillId="33" borderId="38" xfId="0" applyNumberFormat="1" applyFont="1" applyFill="1" applyBorder="1" applyAlignment="1">
      <alignment vertical="center"/>
    </xf>
    <xf numFmtId="0" fontId="3" fillId="33" borderId="15"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12" fillId="33" borderId="24" xfId="0" applyFont="1" applyFill="1" applyBorder="1" applyAlignment="1">
      <alignment horizontal="distributed" vertical="center" wrapText="1" shrinkToFit="1"/>
    </xf>
    <xf numFmtId="0" fontId="12" fillId="33" borderId="25" xfId="0" applyFont="1" applyFill="1" applyBorder="1" applyAlignment="1">
      <alignment horizontal="distributed" vertical="center" wrapText="1" shrinkToFit="1"/>
    </xf>
    <xf numFmtId="0" fontId="12" fillId="33" borderId="34" xfId="0" applyFont="1" applyFill="1" applyBorder="1" applyAlignment="1">
      <alignment horizontal="distributed" vertical="center" wrapText="1" shrinkToFit="1"/>
    </xf>
    <xf numFmtId="187" fontId="3" fillId="33" borderId="63" xfId="0" applyNumberFormat="1" applyFont="1" applyFill="1" applyBorder="1" applyAlignment="1">
      <alignment horizontal="center" vertical="center"/>
    </xf>
    <xf numFmtId="0" fontId="3" fillId="33" borderId="21" xfId="0" applyFont="1" applyFill="1" applyBorder="1" applyAlignment="1">
      <alignment horizontal="center" vertical="center"/>
    </xf>
    <xf numFmtId="0" fontId="3" fillId="33" borderId="18" xfId="0" applyFont="1" applyFill="1" applyBorder="1" applyAlignment="1">
      <alignment horizontal="center" vertical="center" shrinkToFit="1"/>
    </xf>
    <xf numFmtId="0" fontId="3" fillId="33" borderId="63" xfId="0" applyNumberFormat="1" applyFont="1" applyFill="1" applyBorder="1" applyAlignment="1">
      <alignment horizontal="center" vertical="center"/>
    </xf>
    <xf numFmtId="0" fontId="11" fillId="33" borderId="29" xfId="0" applyFont="1" applyFill="1" applyBorder="1" applyAlignment="1">
      <alignment horizontal="left" vertical="center"/>
    </xf>
    <xf numFmtId="0" fontId="11" fillId="33" borderId="38" xfId="0" applyFont="1" applyFill="1" applyBorder="1" applyAlignment="1">
      <alignment horizontal="left" vertical="center"/>
    </xf>
    <xf numFmtId="187" fontId="3" fillId="33" borderId="12" xfId="0" applyNumberFormat="1" applyFont="1" applyFill="1" applyBorder="1" applyAlignment="1">
      <alignment vertical="center"/>
    </xf>
    <xf numFmtId="0" fontId="5" fillId="33" borderId="15" xfId="0" applyFont="1" applyFill="1" applyBorder="1" applyAlignment="1">
      <alignment horizontal="distributed" vertical="center" wrapText="1"/>
    </xf>
    <xf numFmtId="0" fontId="5" fillId="33" borderId="14" xfId="0" applyFont="1" applyFill="1" applyBorder="1" applyAlignment="1">
      <alignment horizontal="distributed" vertical="center" wrapText="1"/>
    </xf>
    <xf numFmtId="0" fontId="3" fillId="33" borderId="27" xfId="0" applyFont="1" applyFill="1" applyBorder="1" applyAlignment="1">
      <alignment horizontal="distributed" vertical="center" wrapText="1"/>
    </xf>
    <xf numFmtId="0" fontId="3" fillId="33" borderId="45" xfId="0" applyFont="1" applyFill="1" applyBorder="1" applyAlignment="1">
      <alignment horizontal="distributed" vertical="center" wrapText="1"/>
    </xf>
    <xf numFmtId="0" fontId="3" fillId="33" borderId="63" xfId="0" applyFont="1" applyFill="1" applyBorder="1" applyAlignment="1">
      <alignment horizontal="distributed" vertical="center" shrinkToFit="1"/>
    </xf>
    <xf numFmtId="0" fontId="3" fillId="33" borderId="33" xfId="0" applyNumberFormat="1" applyFont="1" applyFill="1" applyBorder="1" applyAlignment="1">
      <alignment horizontal="center" vertical="center"/>
    </xf>
    <xf numFmtId="187" fontId="3" fillId="33" borderId="15" xfId="0" applyNumberFormat="1" applyFont="1" applyFill="1" applyBorder="1" applyAlignment="1">
      <alignment horizontal="center" vertical="center"/>
    </xf>
    <xf numFmtId="187" fontId="3" fillId="33" borderId="14" xfId="0" applyNumberFormat="1" applyFont="1" applyFill="1" applyBorder="1" applyAlignment="1">
      <alignment horizontal="center" vertical="center"/>
    </xf>
    <xf numFmtId="187" fontId="3" fillId="33" borderId="18" xfId="0" applyNumberFormat="1" applyFont="1" applyFill="1" applyBorder="1" applyAlignment="1">
      <alignment horizontal="center" vertical="center"/>
    </xf>
    <xf numFmtId="0" fontId="3" fillId="33" borderId="30" xfId="0" applyFont="1" applyFill="1" applyBorder="1" applyAlignment="1">
      <alignment horizontal="distributed" vertical="center"/>
    </xf>
    <xf numFmtId="0" fontId="4" fillId="33" borderId="29" xfId="0" applyFont="1" applyFill="1" applyBorder="1" applyAlignment="1">
      <alignment horizontal="distributed" vertical="center"/>
    </xf>
    <xf numFmtId="0" fontId="4" fillId="33" borderId="38" xfId="0" applyFont="1" applyFill="1" applyBorder="1" applyAlignment="1">
      <alignment horizontal="distributed" vertical="center"/>
    </xf>
    <xf numFmtId="0" fontId="3" fillId="33" borderId="62" xfId="0" applyNumberFormat="1" applyFont="1" applyFill="1" applyBorder="1" applyAlignment="1">
      <alignment horizontal="center" vertical="center"/>
    </xf>
    <xf numFmtId="187" fontId="3" fillId="33" borderId="32" xfId="0" applyNumberFormat="1" applyFont="1" applyFill="1" applyBorder="1" applyAlignment="1">
      <alignment horizontal="center" vertical="center"/>
    </xf>
    <xf numFmtId="0" fontId="3" fillId="33" borderId="62" xfId="0" applyFont="1" applyFill="1" applyBorder="1" applyAlignment="1">
      <alignment horizontal="center" vertical="center"/>
    </xf>
    <xf numFmtId="0" fontId="7" fillId="33" borderId="25" xfId="0" applyFont="1" applyFill="1" applyBorder="1" applyAlignment="1">
      <alignment horizontal="distributed" vertical="center"/>
    </xf>
    <xf numFmtId="0" fontId="3" fillId="33" borderId="33"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36" xfId="0" applyFont="1" applyFill="1" applyBorder="1" applyAlignment="1">
      <alignment horizontal="center" vertical="center"/>
    </xf>
    <xf numFmtId="0" fontId="5" fillId="33" borderId="12" xfId="0" applyFont="1" applyFill="1" applyBorder="1" applyAlignment="1">
      <alignment horizontal="distributed" vertical="center"/>
    </xf>
    <xf numFmtId="0" fontId="5" fillId="33" borderId="16" xfId="0" applyFont="1" applyFill="1" applyBorder="1" applyAlignment="1">
      <alignment horizontal="distributed" vertical="center"/>
    </xf>
    <xf numFmtId="0" fontId="0" fillId="33" borderId="11" xfId="0" applyFont="1" applyFill="1" applyBorder="1" applyAlignment="1">
      <alignment horizontal="center" vertical="center"/>
    </xf>
    <xf numFmtId="0" fontId="3" fillId="33" borderId="38" xfId="0" applyFont="1" applyFill="1" applyBorder="1" applyAlignment="1">
      <alignment horizontal="distributed" vertical="center" shrinkToFit="1"/>
    </xf>
    <xf numFmtId="0" fontId="9" fillId="33" borderId="16"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6368;&#32066;&#29256;&#12288;&#20445;&#35703;&#12354;&#12426;&#12288;&#40658;&#12305;&#12304;&#23529;&#26619;&#22522;&#28310;&#26085;&#20196;&#21644;5&#24180;8&#26376;13&#26085;&#20197;&#21069;&#12305;2023_keishin_si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入力票1"/>
      <sheetName val="入力票2"/>
      <sheetName val="入力票3"/>
      <sheetName val="入力票4"/>
      <sheetName val="入力票5"/>
      <sheetName val="結果1"/>
      <sheetName val="結果2"/>
      <sheetName val="結果3"/>
      <sheetName val="結果4"/>
      <sheetName val="t"/>
      <sheetName val="c"/>
    </sheetNames>
    <sheetDataSet>
      <sheetData sheetId="10">
        <row r="2">
          <cell r="A2">
            <v>0</v>
          </cell>
          <cell r="B2">
            <v>131</v>
          </cell>
          <cell r="C2">
            <v>10000</v>
          </cell>
          <cell r="D2">
            <v>397</v>
          </cell>
          <cell r="F2" t="b">
            <v>0</v>
          </cell>
          <cell r="G2">
            <v>0</v>
          </cell>
          <cell r="H2">
            <v>0</v>
          </cell>
          <cell r="I2">
            <v>361</v>
          </cell>
          <cell r="K2" t="b">
            <v>0</v>
          </cell>
          <cell r="L2">
            <v>0</v>
          </cell>
          <cell r="M2">
            <v>0</v>
          </cell>
          <cell r="N2">
            <v>547</v>
          </cell>
          <cell r="P2">
            <v>0</v>
          </cell>
          <cell r="Q2">
            <v>5</v>
          </cell>
          <cell r="R2">
            <v>62</v>
          </cell>
          <cell r="S2">
            <v>5</v>
          </cell>
          <cell r="T2">
            <v>510</v>
          </cell>
          <cell r="V2">
            <v>0</v>
          </cell>
          <cell r="W2">
            <v>341</v>
          </cell>
          <cell r="X2">
            <v>10000</v>
          </cell>
          <cell r="Y2">
            <v>241</v>
          </cell>
          <cell r="AA2">
            <v>0</v>
          </cell>
          <cell r="AB2">
            <v>0</v>
          </cell>
          <cell r="AC2">
            <v>0</v>
          </cell>
          <cell r="AD2">
            <v>0</v>
          </cell>
          <cell r="AE2">
            <v>0</v>
          </cell>
          <cell r="AF2">
            <v>0</v>
          </cell>
          <cell r="AG2">
            <v>0</v>
          </cell>
          <cell r="AI2">
            <v>0</v>
          </cell>
          <cell r="AJ2">
            <v>50000</v>
          </cell>
          <cell r="AK2">
            <v>0</v>
          </cell>
          <cell r="AM2">
            <v>0</v>
          </cell>
          <cell r="AN2">
            <v>0</v>
          </cell>
          <cell r="AP2">
            <v>0</v>
          </cell>
          <cell r="AQ2">
            <v>3</v>
          </cell>
          <cell r="AR2">
            <v>0</v>
          </cell>
          <cell r="AT2">
            <v>0</v>
          </cell>
          <cell r="AU2">
            <v>1.5</v>
          </cell>
          <cell r="AV2">
            <v>0</v>
          </cell>
          <cell r="AX2">
            <v>0</v>
          </cell>
          <cell r="AY2">
            <v>1</v>
          </cell>
          <cell r="AZ2">
            <v>0</v>
          </cell>
        </row>
        <row r="3">
          <cell r="A3">
            <v>10000</v>
          </cell>
          <cell r="B3">
            <v>11</v>
          </cell>
          <cell r="C3">
            <v>2000</v>
          </cell>
          <cell r="D3">
            <v>473</v>
          </cell>
          <cell r="F3">
            <v>0</v>
          </cell>
          <cell r="G3">
            <v>223</v>
          </cell>
          <cell r="H3">
            <v>10000</v>
          </cell>
          <cell r="I3">
            <v>361</v>
          </cell>
          <cell r="K3">
            <v>0</v>
          </cell>
          <cell r="L3">
            <v>78</v>
          </cell>
          <cell r="M3">
            <v>10000</v>
          </cell>
          <cell r="N3">
            <v>547</v>
          </cell>
          <cell r="P3">
            <v>5</v>
          </cell>
          <cell r="Q3">
            <v>10</v>
          </cell>
          <cell r="R3">
            <v>63</v>
          </cell>
          <cell r="S3">
            <v>5</v>
          </cell>
          <cell r="T3">
            <v>509</v>
          </cell>
          <cell r="V3">
            <v>10000</v>
          </cell>
          <cell r="W3">
            <v>16</v>
          </cell>
          <cell r="X3">
            <v>2000</v>
          </cell>
          <cell r="Y3">
            <v>502</v>
          </cell>
          <cell r="AA3">
            <v>0.4</v>
          </cell>
          <cell r="AB3">
            <v>10</v>
          </cell>
          <cell r="AC3">
            <v>6</v>
          </cell>
          <cell r="AD3">
            <v>2</v>
          </cell>
          <cell r="AE3">
            <v>0</v>
          </cell>
          <cell r="AF3">
            <v>0</v>
          </cell>
          <cell r="AG3">
            <v>0</v>
          </cell>
          <cell r="AI3">
            <v>50000</v>
          </cell>
          <cell r="AJ3">
            <v>100000</v>
          </cell>
          <cell r="AK3">
            <v>1</v>
          </cell>
          <cell r="AM3">
            <v>1</v>
          </cell>
          <cell r="AN3">
            <v>5</v>
          </cell>
          <cell r="AP3">
            <v>3</v>
          </cell>
          <cell r="AQ3">
            <v>6</v>
          </cell>
          <cell r="AR3">
            <v>1</v>
          </cell>
          <cell r="AT3">
            <v>1.5</v>
          </cell>
          <cell r="AU3">
            <v>3</v>
          </cell>
          <cell r="AV3">
            <v>1</v>
          </cell>
          <cell r="AX3">
            <v>1</v>
          </cell>
          <cell r="AY3">
            <v>2</v>
          </cell>
          <cell r="AZ3">
            <v>1</v>
          </cell>
        </row>
        <row r="4">
          <cell r="A4">
            <v>12000</v>
          </cell>
          <cell r="B4">
            <v>14</v>
          </cell>
          <cell r="C4">
            <v>3000</v>
          </cell>
          <cell r="D4">
            <v>483</v>
          </cell>
          <cell r="F4">
            <v>10000</v>
          </cell>
          <cell r="G4">
            <v>8</v>
          </cell>
          <cell r="H4">
            <v>2000</v>
          </cell>
          <cell r="I4">
            <v>544</v>
          </cell>
          <cell r="K4">
            <v>10000</v>
          </cell>
          <cell r="L4">
            <v>6</v>
          </cell>
          <cell r="M4">
            <v>2000</v>
          </cell>
          <cell r="N4">
            <v>595</v>
          </cell>
          <cell r="P4">
            <v>10</v>
          </cell>
          <cell r="Q4">
            <v>15</v>
          </cell>
          <cell r="R4">
            <v>62</v>
          </cell>
          <cell r="S4">
            <v>5</v>
          </cell>
          <cell r="T4">
            <v>511</v>
          </cell>
          <cell r="V4">
            <v>12000</v>
          </cell>
          <cell r="W4">
            <v>19</v>
          </cell>
          <cell r="X4">
            <v>3000</v>
          </cell>
          <cell r="Y4">
            <v>522</v>
          </cell>
          <cell r="AA4">
            <v>0.8</v>
          </cell>
          <cell r="AB4">
            <v>10</v>
          </cell>
          <cell r="AC4">
            <v>8</v>
          </cell>
          <cell r="AD4">
            <v>4</v>
          </cell>
          <cell r="AE4">
            <v>2</v>
          </cell>
          <cell r="AF4">
            <v>0</v>
          </cell>
          <cell r="AG4">
            <v>0</v>
          </cell>
          <cell r="AI4">
            <v>100000</v>
          </cell>
          <cell r="AJ4">
            <v>200000</v>
          </cell>
          <cell r="AK4">
            <v>2</v>
          </cell>
          <cell r="AM4">
            <v>2</v>
          </cell>
          <cell r="AN4">
            <v>6</v>
          </cell>
          <cell r="AP4">
            <v>6</v>
          </cell>
          <cell r="AQ4">
            <v>9</v>
          </cell>
          <cell r="AR4">
            <v>2</v>
          </cell>
          <cell r="AT4">
            <v>3</v>
          </cell>
          <cell r="AU4">
            <v>4.5</v>
          </cell>
          <cell r="AV4">
            <v>2</v>
          </cell>
          <cell r="AX4">
            <v>2</v>
          </cell>
          <cell r="AY4">
            <v>3</v>
          </cell>
          <cell r="AZ4">
            <v>2</v>
          </cell>
        </row>
        <row r="5">
          <cell r="A5">
            <v>15000</v>
          </cell>
          <cell r="B5">
            <v>20</v>
          </cell>
          <cell r="C5">
            <v>5000</v>
          </cell>
          <cell r="D5">
            <v>493</v>
          </cell>
          <cell r="F5">
            <v>12000</v>
          </cell>
          <cell r="G5">
            <v>11</v>
          </cell>
          <cell r="H5">
            <v>3000</v>
          </cell>
          <cell r="I5">
            <v>548</v>
          </cell>
          <cell r="K5">
            <v>12000</v>
          </cell>
          <cell r="L5">
            <v>7</v>
          </cell>
          <cell r="M5">
            <v>3000</v>
          </cell>
          <cell r="N5">
            <v>603</v>
          </cell>
          <cell r="P5">
            <v>15</v>
          </cell>
          <cell r="Q5">
            <v>20</v>
          </cell>
          <cell r="R5">
            <v>63</v>
          </cell>
          <cell r="S5">
            <v>5</v>
          </cell>
          <cell r="T5">
            <v>508</v>
          </cell>
          <cell r="V5">
            <v>15000</v>
          </cell>
          <cell r="W5">
            <v>28</v>
          </cell>
          <cell r="X5">
            <v>5000</v>
          </cell>
          <cell r="Y5">
            <v>533</v>
          </cell>
          <cell r="AA5">
            <v>1.2</v>
          </cell>
          <cell r="AB5">
            <v>10</v>
          </cell>
          <cell r="AC5">
            <v>10</v>
          </cell>
          <cell r="AD5">
            <v>6</v>
          </cell>
          <cell r="AE5">
            <v>4</v>
          </cell>
          <cell r="AF5">
            <v>0</v>
          </cell>
          <cell r="AG5">
            <v>0</v>
          </cell>
          <cell r="AI5">
            <v>200000</v>
          </cell>
          <cell r="AJ5">
            <v>300000</v>
          </cell>
          <cell r="AK5">
            <v>3</v>
          </cell>
          <cell r="AM5">
            <v>3</v>
          </cell>
          <cell r="AN5">
            <v>7</v>
          </cell>
          <cell r="AP5">
            <v>9</v>
          </cell>
          <cell r="AQ5">
            <v>12</v>
          </cell>
          <cell r="AR5">
            <v>3</v>
          </cell>
          <cell r="AT5">
            <v>4.5</v>
          </cell>
          <cell r="AU5">
            <v>6</v>
          </cell>
          <cell r="AV5">
            <v>3</v>
          </cell>
          <cell r="AX5">
            <v>3</v>
          </cell>
          <cell r="AY5">
            <v>4</v>
          </cell>
          <cell r="AZ5">
            <v>3</v>
          </cell>
        </row>
        <row r="6">
          <cell r="A6">
            <v>20000</v>
          </cell>
          <cell r="B6">
            <v>16</v>
          </cell>
          <cell r="C6">
            <v>5000</v>
          </cell>
          <cell r="D6">
            <v>509</v>
          </cell>
          <cell r="F6">
            <v>15000</v>
          </cell>
          <cell r="G6">
            <v>14</v>
          </cell>
          <cell r="H6">
            <v>5000</v>
          </cell>
          <cell r="I6">
            <v>561</v>
          </cell>
          <cell r="K6">
            <v>15000</v>
          </cell>
          <cell r="L6">
            <v>11</v>
          </cell>
          <cell r="M6">
            <v>5000</v>
          </cell>
          <cell r="N6">
            <v>605</v>
          </cell>
          <cell r="P6">
            <v>20</v>
          </cell>
          <cell r="Q6">
            <v>30</v>
          </cell>
          <cell r="R6">
            <v>62</v>
          </cell>
          <cell r="S6">
            <v>10</v>
          </cell>
          <cell r="T6">
            <v>636</v>
          </cell>
          <cell r="V6">
            <v>20000</v>
          </cell>
          <cell r="W6">
            <v>23</v>
          </cell>
          <cell r="X6">
            <v>5000</v>
          </cell>
          <cell r="Y6">
            <v>553</v>
          </cell>
          <cell r="AA6">
            <v>1.6</v>
          </cell>
          <cell r="AB6">
            <v>10</v>
          </cell>
          <cell r="AC6">
            <v>10</v>
          </cell>
          <cell r="AD6">
            <v>8</v>
          </cell>
          <cell r="AE6">
            <v>4</v>
          </cell>
          <cell r="AF6">
            <v>2</v>
          </cell>
          <cell r="AG6">
            <v>0</v>
          </cell>
          <cell r="AI6">
            <v>300000</v>
          </cell>
          <cell r="AJ6">
            <v>400000</v>
          </cell>
          <cell r="AK6">
            <v>4</v>
          </cell>
          <cell r="AM6">
            <v>4</v>
          </cell>
          <cell r="AN6">
            <v>8</v>
          </cell>
          <cell r="AP6">
            <v>12</v>
          </cell>
          <cell r="AQ6">
            <v>15</v>
          </cell>
          <cell r="AR6">
            <v>4</v>
          </cell>
          <cell r="AT6">
            <v>6</v>
          </cell>
          <cell r="AU6">
            <v>7.5</v>
          </cell>
          <cell r="AV6">
            <v>4</v>
          </cell>
          <cell r="AX6">
            <v>4</v>
          </cell>
          <cell r="AY6">
            <v>5</v>
          </cell>
          <cell r="AZ6">
            <v>4</v>
          </cell>
        </row>
        <row r="7">
          <cell r="A7">
            <v>25000</v>
          </cell>
          <cell r="B7">
            <v>13</v>
          </cell>
          <cell r="C7">
            <v>5000</v>
          </cell>
          <cell r="D7">
            <v>524</v>
          </cell>
          <cell r="F7">
            <v>20000</v>
          </cell>
          <cell r="G7">
            <v>12</v>
          </cell>
          <cell r="H7">
            <v>5000</v>
          </cell>
          <cell r="I7">
            <v>569</v>
          </cell>
          <cell r="K7">
            <v>20000</v>
          </cell>
          <cell r="L7">
            <v>10</v>
          </cell>
          <cell r="M7">
            <v>5000</v>
          </cell>
          <cell r="N7">
            <v>609</v>
          </cell>
          <cell r="P7">
            <v>30</v>
          </cell>
          <cell r="Q7">
            <v>40</v>
          </cell>
          <cell r="R7">
            <v>63</v>
          </cell>
          <cell r="S7">
            <v>10</v>
          </cell>
          <cell r="T7">
            <v>633</v>
          </cell>
          <cell r="V7">
            <v>25000</v>
          </cell>
          <cell r="W7">
            <v>19</v>
          </cell>
          <cell r="X7">
            <v>5000</v>
          </cell>
          <cell r="Y7">
            <v>573</v>
          </cell>
          <cell r="AA7">
            <v>2.4</v>
          </cell>
          <cell r="AB7">
            <v>10</v>
          </cell>
          <cell r="AC7">
            <v>10</v>
          </cell>
          <cell r="AD7">
            <v>10</v>
          </cell>
          <cell r="AE7">
            <v>6</v>
          </cell>
          <cell r="AF7">
            <v>2</v>
          </cell>
          <cell r="AG7">
            <v>0</v>
          </cell>
          <cell r="AI7">
            <v>400000</v>
          </cell>
          <cell r="AJ7">
            <v>500000</v>
          </cell>
          <cell r="AK7">
            <v>5</v>
          </cell>
          <cell r="AM7">
            <v>5</v>
          </cell>
          <cell r="AN7">
            <v>9</v>
          </cell>
          <cell r="AP7">
            <v>15</v>
          </cell>
          <cell r="AQ7">
            <v>18</v>
          </cell>
          <cell r="AR7">
            <v>5</v>
          </cell>
          <cell r="AT7">
            <v>7.5</v>
          </cell>
          <cell r="AU7">
            <v>9</v>
          </cell>
          <cell r="AV7">
            <v>5</v>
          </cell>
          <cell r="AX7">
            <v>5</v>
          </cell>
          <cell r="AY7">
            <v>6</v>
          </cell>
          <cell r="AZ7">
            <v>5</v>
          </cell>
        </row>
        <row r="8">
          <cell r="A8">
            <v>30000</v>
          </cell>
          <cell r="B8">
            <v>24</v>
          </cell>
          <cell r="C8">
            <v>10000</v>
          </cell>
          <cell r="D8">
            <v>530</v>
          </cell>
          <cell r="F8">
            <v>25000</v>
          </cell>
          <cell r="G8">
            <v>10</v>
          </cell>
          <cell r="H8">
            <v>5000</v>
          </cell>
          <cell r="I8">
            <v>579</v>
          </cell>
          <cell r="K8">
            <v>25000</v>
          </cell>
          <cell r="L8">
            <v>8</v>
          </cell>
          <cell r="M8">
            <v>5000</v>
          </cell>
          <cell r="N8">
            <v>619</v>
          </cell>
          <cell r="P8">
            <v>40</v>
          </cell>
          <cell r="Q8">
            <v>50</v>
          </cell>
          <cell r="R8">
            <v>63</v>
          </cell>
          <cell r="S8">
            <v>10</v>
          </cell>
          <cell r="T8">
            <v>633</v>
          </cell>
          <cell r="V8">
            <v>30000</v>
          </cell>
          <cell r="W8">
            <v>31</v>
          </cell>
          <cell r="X8">
            <v>10000</v>
          </cell>
          <cell r="Y8">
            <v>594</v>
          </cell>
          <cell r="AA8">
            <v>2.8</v>
          </cell>
          <cell r="AB8">
            <v>10</v>
          </cell>
          <cell r="AC8">
            <v>10</v>
          </cell>
          <cell r="AD8">
            <v>10</v>
          </cell>
          <cell r="AE8">
            <v>6</v>
          </cell>
          <cell r="AF8">
            <v>4</v>
          </cell>
          <cell r="AG8">
            <v>2</v>
          </cell>
          <cell r="AI8">
            <v>500000</v>
          </cell>
          <cell r="AJ8">
            <v>600000</v>
          </cell>
          <cell r="AK8">
            <v>6</v>
          </cell>
          <cell r="AM8">
            <v>6</v>
          </cell>
          <cell r="AN8">
            <v>10</v>
          </cell>
          <cell r="AP8">
            <v>18</v>
          </cell>
          <cell r="AQ8">
            <v>21</v>
          </cell>
          <cell r="AR8">
            <v>6</v>
          </cell>
          <cell r="AT8">
            <v>9</v>
          </cell>
          <cell r="AU8">
            <v>10.5</v>
          </cell>
          <cell r="AV8">
            <v>6</v>
          </cell>
          <cell r="AX8">
            <v>6</v>
          </cell>
          <cell r="AY8">
            <v>7</v>
          </cell>
          <cell r="AZ8">
            <v>6</v>
          </cell>
        </row>
        <row r="9">
          <cell r="A9">
            <v>40000</v>
          </cell>
          <cell r="B9">
            <v>19</v>
          </cell>
          <cell r="C9">
            <v>10000</v>
          </cell>
          <cell r="D9">
            <v>550</v>
          </cell>
          <cell r="F9">
            <v>30000</v>
          </cell>
          <cell r="G9">
            <v>16</v>
          </cell>
          <cell r="H9">
            <v>10000</v>
          </cell>
          <cell r="I9">
            <v>591</v>
          </cell>
          <cell r="K9">
            <v>30000</v>
          </cell>
          <cell r="L9">
            <v>15</v>
          </cell>
          <cell r="M9">
            <v>10000</v>
          </cell>
          <cell r="N9">
            <v>622</v>
          </cell>
          <cell r="P9">
            <v>50</v>
          </cell>
          <cell r="Q9">
            <v>65</v>
          </cell>
          <cell r="R9">
            <v>62</v>
          </cell>
          <cell r="S9">
            <v>15</v>
          </cell>
          <cell r="T9">
            <v>742</v>
          </cell>
          <cell r="V9">
            <v>40000</v>
          </cell>
          <cell r="W9">
            <v>27</v>
          </cell>
          <cell r="X9">
            <v>10000</v>
          </cell>
          <cell r="Y9">
            <v>610</v>
          </cell>
          <cell r="AA9">
            <v>3.2</v>
          </cell>
          <cell r="AB9">
            <v>10</v>
          </cell>
          <cell r="AC9">
            <v>10</v>
          </cell>
          <cell r="AD9">
            <v>10</v>
          </cell>
          <cell r="AE9">
            <v>8</v>
          </cell>
          <cell r="AF9">
            <v>4</v>
          </cell>
          <cell r="AG9">
            <v>2</v>
          </cell>
          <cell r="AI9">
            <v>600000</v>
          </cell>
          <cell r="AJ9">
            <v>700000</v>
          </cell>
          <cell r="AK9">
            <v>7</v>
          </cell>
          <cell r="AM9">
            <v>7</v>
          </cell>
          <cell r="AN9">
            <v>11</v>
          </cell>
          <cell r="AP9">
            <v>21</v>
          </cell>
          <cell r="AQ9">
            <v>24</v>
          </cell>
          <cell r="AR9">
            <v>7</v>
          </cell>
          <cell r="AT9">
            <v>10.5</v>
          </cell>
          <cell r="AU9">
            <v>12</v>
          </cell>
          <cell r="AV9">
            <v>7</v>
          </cell>
          <cell r="AX9">
            <v>7</v>
          </cell>
          <cell r="AY9">
            <v>8</v>
          </cell>
          <cell r="AZ9">
            <v>7</v>
          </cell>
        </row>
        <row r="10">
          <cell r="A10">
            <v>50000</v>
          </cell>
          <cell r="B10">
            <v>16</v>
          </cell>
          <cell r="C10">
            <v>10000</v>
          </cell>
          <cell r="D10">
            <v>565</v>
          </cell>
          <cell r="F10">
            <v>40000</v>
          </cell>
          <cell r="G10">
            <v>14</v>
          </cell>
          <cell r="H10">
            <v>10000</v>
          </cell>
          <cell r="I10">
            <v>599</v>
          </cell>
          <cell r="K10">
            <v>40000</v>
          </cell>
          <cell r="L10">
            <v>12</v>
          </cell>
          <cell r="M10">
            <v>10000</v>
          </cell>
          <cell r="N10">
            <v>634</v>
          </cell>
          <cell r="P10">
            <v>65</v>
          </cell>
          <cell r="Q10">
            <v>85</v>
          </cell>
          <cell r="R10">
            <v>62</v>
          </cell>
          <cell r="S10">
            <v>20</v>
          </cell>
          <cell r="T10">
            <v>810</v>
          </cell>
          <cell r="V10">
            <v>50000</v>
          </cell>
          <cell r="W10">
            <v>22</v>
          </cell>
          <cell r="X10">
            <v>10000</v>
          </cell>
          <cell r="Y10">
            <v>635</v>
          </cell>
          <cell r="AA10">
            <v>4.4</v>
          </cell>
          <cell r="AB10">
            <v>10</v>
          </cell>
          <cell r="AC10">
            <v>10</v>
          </cell>
          <cell r="AD10">
            <v>10</v>
          </cell>
          <cell r="AE10">
            <v>10</v>
          </cell>
          <cell r="AF10">
            <v>4</v>
          </cell>
          <cell r="AG10">
            <v>2</v>
          </cell>
          <cell r="AI10">
            <v>700000</v>
          </cell>
          <cell r="AJ10">
            <v>800000</v>
          </cell>
          <cell r="AK10">
            <v>8</v>
          </cell>
          <cell r="AM10">
            <v>8</v>
          </cell>
          <cell r="AN10">
            <v>12</v>
          </cell>
          <cell r="AP10">
            <v>24</v>
          </cell>
          <cell r="AQ10">
            <v>27</v>
          </cell>
          <cell r="AR10">
            <v>8</v>
          </cell>
          <cell r="AT10">
            <v>12</v>
          </cell>
          <cell r="AU10">
            <v>13.5</v>
          </cell>
          <cell r="AV10">
            <v>8</v>
          </cell>
          <cell r="AX10">
            <v>8</v>
          </cell>
          <cell r="AY10">
            <v>9</v>
          </cell>
          <cell r="AZ10">
            <v>8</v>
          </cell>
        </row>
        <row r="11">
          <cell r="A11">
            <v>60000</v>
          </cell>
          <cell r="B11">
            <v>28</v>
          </cell>
          <cell r="C11">
            <v>20000</v>
          </cell>
          <cell r="D11">
            <v>577</v>
          </cell>
          <cell r="F11">
            <v>50000</v>
          </cell>
          <cell r="G11">
            <v>11</v>
          </cell>
          <cell r="H11">
            <v>10000</v>
          </cell>
          <cell r="I11">
            <v>614</v>
          </cell>
          <cell r="K11">
            <v>50000</v>
          </cell>
          <cell r="L11">
            <v>12</v>
          </cell>
          <cell r="M11">
            <v>10000</v>
          </cell>
          <cell r="N11">
            <v>634</v>
          </cell>
          <cell r="P11">
            <v>85</v>
          </cell>
          <cell r="Q11">
            <v>110</v>
          </cell>
          <cell r="R11">
            <v>63</v>
          </cell>
          <cell r="S11">
            <v>25</v>
          </cell>
          <cell r="T11">
            <v>860</v>
          </cell>
          <cell r="V11">
            <v>60000</v>
          </cell>
          <cell r="W11">
            <v>36</v>
          </cell>
          <cell r="X11">
            <v>20000</v>
          </cell>
          <cell r="Y11">
            <v>659</v>
          </cell>
          <cell r="AA11">
            <v>4.8</v>
          </cell>
          <cell r="AB11">
            <v>10</v>
          </cell>
          <cell r="AC11">
            <v>10</v>
          </cell>
          <cell r="AD11">
            <v>10</v>
          </cell>
          <cell r="AE11">
            <v>10</v>
          </cell>
          <cell r="AF11">
            <v>6</v>
          </cell>
          <cell r="AG11">
            <v>2</v>
          </cell>
          <cell r="AI11">
            <v>800000</v>
          </cell>
          <cell r="AJ11">
            <v>900000</v>
          </cell>
          <cell r="AK11">
            <v>9</v>
          </cell>
          <cell r="AM11">
            <v>9</v>
          </cell>
          <cell r="AN11">
            <v>12</v>
          </cell>
          <cell r="AP11">
            <v>27</v>
          </cell>
          <cell r="AQ11">
            <v>30</v>
          </cell>
          <cell r="AR11">
            <v>9</v>
          </cell>
          <cell r="AT11">
            <v>13.5</v>
          </cell>
          <cell r="AU11">
            <v>15</v>
          </cell>
          <cell r="AV11">
            <v>9</v>
          </cell>
          <cell r="AX11">
            <v>9</v>
          </cell>
          <cell r="AY11">
            <v>10</v>
          </cell>
          <cell r="AZ11">
            <v>9</v>
          </cell>
        </row>
        <row r="12">
          <cell r="A12">
            <v>80000</v>
          </cell>
          <cell r="B12">
            <v>22</v>
          </cell>
          <cell r="C12">
            <v>20000</v>
          </cell>
          <cell r="D12">
            <v>601</v>
          </cell>
          <cell r="F12">
            <v>60000</v>
          </cell>
          <cell r="G12">
            <v>19</v>
          </cell>
          <cell r="H12">
            <v>20000</v>
          </cell>
          <cell r="I12">
            <v>623</v>
          </cell>
          <cell r="K12">
            <v>60000</v>
          </cell>
          <cell r="L12">
            <v>19</v>
          </cell>
          <cell r="M12">
            <v>20000</v>
          </cell>
          <cell r="N12">
            <v>649</v>
          </cell>
          <cell r="P12">
            <v>110</v>
          </cell>
          <cell r="Q12">
            <v>140</v>
          </cell>
          <cell r="R12">
            <v>63</v>
          </cell>
          <cell r="S12">
            <v>30</v>
          </cell>
          <cell r="T12">
            <v>907</v>
          </cell>
          <cell r="V12">
            <v>80000</v>
          </cell>
          <cell r="W12">
            <v>29</v>
          </cell>
          <cell r="X12">
            <v>20000</v>
          </cell>
          <cell r="Y12">
            <v>687</v>
          </cell>
          <cell r="AA12">
            <v>5.2</v>
          </cell>
          <cell r="AB12">
            <v>10</v>
          </cell>
          <cell r="AC12">
            <v>10</v>
          </cell>
          <cell r="AD12">
            <v>10</v>
          </cell>
          <cell r="AE12">
            <v>10</v>
          </cell>
          <cell r="AF12">
            <v>6</v>
          </cell>
          <cell r="AG12">
            <v>4</v>
          </cell>
          <cell r="AI12">
            <v>900000</v>
          </cell>
          <cell r="AJ12">
            <v>1000000</v>
          </cell>
          <cell r="AK12">
            <v>10</v>
          </cell>
          <cell r="AM12">
            <v>10</v>
          </cell>
          <cell r="AN12">
            <v>13</v>
          </cell>
          <cell r="AP12">
            <v>30</v>
          </cell>
          <cell r="AR12">
            <v>10</v>
          </cell>
          <cell r="AT12">
            <v>15</v>
          </cell>
          <cell r="AV12">
            <v>10</v>
          </cell>
          <cell r="AX12">
            <v>10</v>
          </cell>
          <cell r="AY12">
            <v>11</v>
          </cell>
          <cell r="AZ12">
            <v>10</v>
          </cell>
        </row>
        <row r="13">
          <cell r="A13">
            <v>100000</v>
          </cell>
          <cell r="B13">
            <v>19</v>
          </cell>
          <cell r="C13">
            <v>20000</v>
          </cell>
          <cell r="D13">
            <v>616</v>
          </cell>
          <cell r="F13">
            <v>80000</v>
          </cell>
          <cell r="G13">
            <v>16</v>
          </cell>
          <cell r="H13">
            <v>20000</v>
          </cell>
          <cell r="I13">
            <v>635</v>
          </cell>
          <cell r="K13">
            <v>80000</v>
          </cell>
          <cell r="L13">
            <v>16</v>
          </cell>
          <cell r="M13">
            <v>20000</v>
          </cell>
          <cell r="N13">
            <v>661</v>
          </cell>
          <cell r="P13">
            <v>140</v>
          </cell>
          <cell r="Q13">
            <v>180</v>
          </cell>
          <cell r="R13">
            <v>62</v>
          </cell>
          <cell r="S13">
            <v>40</v>
          </cell>
          <cell r="T13">
            <v>984</v>
          </cell>
          <cell r="V13">
            <v>100000</v>
          </cell>
          <cell r="W13">
            <v>26</v>
          </cell>
          <cell r="X13">
            <v>20000</v>
          </cell>
          <cell r="Y13">
            <v>702</v>
          </cell>
          <cell r="AA13">
            <v>6.8</v>
          </cell>
          <cell r="AB13">
            <v>10</v>
          </cell>
          <cell r="AC13">
            <v>10</v>
          </cell>
          <cell r="AD13">
            <v>10</v>
          </cell>
          <cell r="AE13">
            <v>10</v>
          </cell>
          <cell r="AF13">
            <v>8</v>
          </cell>
          <cell r="AG13">
            <v>4</v>
          </cell>
          <cell r="AI13">
            <v>1000000</v>
          </cell>
          <cell r="AJ13">
            <v>1100000</v>
          </cell>
          <cell r="AK13">
            <v>11</v>
          </cell>
          <cell r="AM13">
            <v>11</v>
          </cell>
          <cell r="AN13">
            <v>13</v>
          </cell>
        </row>
        <row r="14">
          <cell r="A14">
            <v>120000</v>
          </cell>
          <cell r="B14">
            <v>26</v>
          </cell>
          <cell r="C14">
            <v>30000</v>
          </cell>
          <cell r="D14">
            <v>626</v>
          </cell>
          <cell r="F14">
            <v>100000</v>
          </cell>
          <cell r="G14">
            <v>13</v>
          </cell>
          <cell r="H14">
            <v>20000</v>
          </cell>
          <cell r="I14">
            <v>650</v>
          </cell>
          <cell r="K14">
            <v>100000</v>
          </cell>
          <cell r="L14">
            <v>15</v>
          </cell>
          <cell r="M14">
            <v>20000</v>
          </cell>
          <cell r="N14">
            <v>666</v>
          </cell>
          <cell r="P14">
            <v>180</v>
          </cell>
          <cell r="Q14">
            <v>230</v>
          </cell>
          <cell r="R14">
            <v>62</v>
          </cell>
          <cell r="S14">
            <v>50</v>
          </cell>
          <cell r="T14">
            <v>1040</v>
          </cell>
          <cell r="V14">
            <v>120000</v>
          </cell>
          <cell r="W14">
            <v>32</v>
          </cell>
          <cell r="X14">
            <v>30000</v>
          </cell>
          <cell r="Y14">
            <v>730</v>
          </cell>
          <cell r="AA14">
            <v>7.2</v>
          </cell>
          <cell r="AB14">
            <v>10</v>
          </cell>
          <cell r="AC14">
            <v>10</v>
          </cell>
          <cell r="AD14">
            <v>10</v>
          </cell>
          <cell r="AE14">
            <v>10</v>
          </cell>
          <cell r="AF14">
            <v>8</v>
          </cell>
          <cell r="AG14">
            <v>6</v>
          </cell>
          <cell r="AI14">
            <v>1100000</v>
          </cell>
          <cell r="AJ14">
            <v>1200000</v>
          </cell>
          <cell r="AK14">
            <v>12</v>
          </cell>
          <cell r="AM14">
            <v>12</v>
          </cell>
          <cell r="AN14">
            <v>14</v>
          </cell>
        </row>
        <row r="15">
          <cell r="A15">
            <v>150000</v>
          </cell>
          <cell r="B15">
            <v>34</v>
          </cell>
          <cell r="C15">
            <v>50000</v>
          </cell>
          <cell r="D15">
            <v>654</v>
          </cell>
          <cell r="F15">
            <v>120000</v>
          </cell>
          <cell r="G15">
            <v>16</v>
          </cell>
          <cell r="H15">
            <v>30000</v>
          </cell>
          <cell r="I15">
            <v>664</v>
          </cell>
          <cell r="K15">
            <v>120000</v>
          </cell>
          <cell r="L15">
            <v>20</v>
          </cell>
          <cell r="M15">
            <v>30000</v>
          </cell>
          <cell r="N15">
            <v>676</v>
          </cell>
          <cell r="P15">
            <v>230</v>
          </cell>
          <cell r="Q15">
            <v>300</v>
          </cell>
          <cell r="R15">
            <v>63</v>
          </cell>
          <cell r="S15">
            <v>70</v>
          </cell>
          <cell r="T15">
            <v>1119</v>
          </cell>
          <cell r="V15">
            <v>150000</v>
          </cell>
          <cell r="W15">
            <v>45</v>
          </cell>
          <cell r="X15">
            <v>50000</v>
          </cell>
          <cell r="Y15">
            <v>755</v>
          </cell>
          <cell r="AA15">
            <v>8.8</v>
          </cell>
          <cell r="AB15">
            <v>10</v>
          </cell>
          <cell r="AC15">
            <v>10</v>
          </cell>
          <cell r="AD15">
            <v>10</v>
          </cell>
          <cell r="AE15">
            <v>10</v>
          </cell>
          <cell r="AF15">
            <v>10</v>
          </cell>
          <cell r="AG15">
            <v>6</v>
          </cell>
          <cell r="AI15">
            <v>1200000</v>
          </cell>
          <cell r="AJ15">
            <v>1300000</v>
          </cell>
          <cell r="AK15">
            <v>13</v>
          </cell>
          <cell r="AM15">
            <v>13</v>
          </cell>
          <cell r="AN15">
            <v>14</v>
          </cell>
        </row>
        <row r="16">
          <cell r="A16">
            <v>200000</v>
          </cell>
          <cell r="B16">
            <v>28</v>
          </cell>
          <cell r="C16">
            <v>50000</v>
          </cell>
          <cell r="D16">
            <v>678</v>
          </cell>
          <cell r="F16">
            <v>150000</v>
          </cell>
          <cell r="G16">
            <v>23</v>
          </cell>
          <cell r="H16">
            <v>50000</v>
          </cell>
          <cell r="I16">
            <v>675</v>
          </cell>
          <cell r="K16">
            <v>150000</v>
          </cell>
          <cell r="L16">
            <v>27</v>
          </cell>
          <cell r="M16">
            <v>50000</v>
          </cell>
          <cell r="N16">
            <v>695</v>
          </cell>
          <cell r="P16">
            <v>300</v>
          </cell>
          <cell r="Q16">
            <v>390</v>
          </cell>
          <cell r="R16">
            <v>62</v>
          </cell>
          <cell r="S16">
            <v>90</v>
          </cell>
          <cell r="T16">
            <v>1183</v>
          </cell>
          <cell r="V16">
            <v>200000</v>
          </cell>
          <cell r="W16">
            <v>35</v>
          </cell>
          <cell r="X16">
            <v>50000</v>
          </cell>
          <cell r="Y16">
            <v>795</v>
          </cell>
          <cell r="AA16">
            <v>10.8</v>
          </cell>
          <cell r="AB16">
            <v>10</v>
          </cell>
          <cell r="AC16">
            <v>10</v>
          </cell>
          <cell r="AD16">
            <v>10</v>
          </cell>
          <cell r="AE16">
            <v>10</v>
          </cell>
          <cell r="AF16">
            <v>10</v>
          </cell>
          <cell r="AG16">
            <v>8</v>
          </cell>
          <cell r="AI16">
            <v>1300000</v>
          </cell>
          <cell r="AJ16">
            <v>1400000</v>
          </cell>
          <cell r="AK16">
            <v>14</v>
          </cell>
          <cell r="AM16">
            <v>14</v>
          </cell>
          <cell r="AN16">
            <v>15</v>
          </cell>
        </row>
        <row r="17">
          <cell r="A17">
            <v>250000</v>
          </cell>
          <cell r="B17">
            <v>24</v>
          </cell>
          <cell r="C17">
            <v>50000</v>
          </cell>
          <cell r="D17">
            <v>698</v>
          </cell>
          <cell r="F17">
            <v>200000</v>
          </cell>
          <cell r="G17">
            <v>19</v>
          </cell>
          <cell r="H17">
            <v>50000</v>
          </cell>
          <cell r="I17">
            <v>691</v>
          </cell>
          <cell r="K17">
            <v>200000</v>
          </cell>
          <cell r="L17">
            <v>24</v>
          </cell>
          <cell r="M17">
            <v>50000</v>
          </cell>
          <cell r="N17">
            <v>707</v>
          </cell>
          <cell r="P17">
            <v>390</v>
          </cell>
          <cell r="Q17">
            <v>510</v>
          </cell>
          <cell r="R17">
            <v>63</v>
          </cell>
          <cell r="S17">
            <v>120</v>
          </cell>
          <cell r="T17">
            <v>1247</v>
          </cell>
          <cell r="V17">
            <v>250000</v>
          </cell>
          <cell r="W17">
            <v>30</v>
          </cell>
          <cell r="X17">
            <v>50000</v>
          </cell>
          <cell r="Y17">
            <v>820</v>
          </cell>
          <cell r="AA17">
            <v>13.6</v>
          </cell>
          <cell r="AB17">
            <v>10</v>
          </cell>
          <cell r="AC17">
            <v>10</v>
          </cell>
          <cell r="AD17">
            <v>10</v>
          </cell>
          <cell r="AE17">
            <v>10</v>
          </cell>
          <cell r="AF17">
            <v>10</v>
          </cell>
          <cell r="AG17">
            <v>10</v>
          </cell>
          <cell r="AI17">
            <v>1400000</v>
          </cell>
          <cell r="AJ17">
            <v>1500000</v>
          </cell>
          <cell r="AK17">
            <v>15</v>
          </cell>
          <cell r="AM17">
            <v>15</v>
          </cell>
          <cell r="AN17">
            <v>15</v>
          </cell>
        </row>
        <row r="18">
          <cell r="A18">
            <v>300000</v>
          </cell>
          <cell r="B18">
            <v>42</v>
          </cell>
          <cell r="C18">
            <v>100000</v>
          </cell>
          <cell r="D18">
            <v>716</v>
          </cell>
          <cell r="F18">
            <v>250000</v>
          </cell>
          <cell r="G18">
            <v>15</v>
          </cell>
          <cell r="H18">
            <v>50000</v>
          </cell>
          <cell r="I18">
            <v>711</v>
          </cell>
          <cell r="K18">
            <v>250000</v>
          </cell>
          <cell r="L18">
            <v>21</v>
          </cell>
          <cell r="M18">
            <v>50000</v>
          </cell>
          <cell r="N18">
            <v>722</v>
          </cell>
          <cell r="P18">
            <v>510</v>
          </cell>
          <cell r="Q18">
            <v>670</v>
          </cell>
          <cell r="R18">
            <v>62</v>
          </cell>
          <cell r="S18">
            <v>160</v>
          </cell>
          <cell r="T18">
            <v>1318</v>
          </cell>
          <cell r="V18">
            <v>300000</v>
          </cell>
          <cell r="W18">
            <v>51</v>
          </cell>
          <cell r="X18">
            <v>100000</v>
          </cell>
          <cell r="Y18">
            <v>847</v>
          </cell>
          <cell r="AI18">
            <v>1500000</v>
          </cell>
          <cell r="AJ18">
            <v>1600000</v>
          </cell>
          <cell r="AK18">
            <v>16</v>
          </cell>
        </row>
        <row r="19">
          <cell r="A19">
            <v>400000</v>
          </cell>
          <cell r="B19">
            <v>34</v>
          </cell>
          <cell r="C19">
            <v>100000</v>
          </cell>
          <cell r="D19">
            <v>748</v>
          </cell>
          <cell r="F19">
            <v>300000</v>
          </cell>
          <cell r="G19">
            <v>27</v>
          </cell>
          <cell r="H19">
            <v>100000</v>
          </cell>
          <cell r="I19">
            <v>720</v>
          </cell>
          <cell r="K19">
            <v>300000</v>
          </cell>
          <cell r="L19">
            <v>37</v>
          </cell>
          <cell r="M19">
            <v>100000</v>
          </cell>
          <cell r="N19">
            <v>737</v>
          </cell>
          <cell r="P19">
            <v>670</v>
          </cell>
          <cell r="Q19">
            <v>870</v>
          </cell>
          <cell r="R19">
            <v>63</v>
          </cell>
          <cell r="S19">
            <v>200</v>
          </cell>
          <cell r="T19">
            <v>1367</v>
          </cell>
          <cell r="V19">
            <v>400000</v>
          </cell>
          <cell r="W19">
            <v>40</v>
          </cell>
          <cell r="X19">
            <v>100000</v>
          </cell>
          <cell r="Y19">
            <v>891</v>
          </cell>
          <cell r="AI19">
            <v>1600000</v>
          </cell>
          <cell r="AJ19">
            <v>1700000</v>
          </cell>
          <cell r="AK19">
            <v>17</v>
          </cell>
        </row>
        <row r="20">
          <cell r="A20">
            <v>500000</v>
          </cell>
          <cell r="B20">
            <v>25</v>
          </cell>
          <cell r="C20">
            <v>100000</v>
          </cell>
          <cell r="D20">
            <v>793</v>
          </cell>
          <cell r="F20">
            <v>400000</v>
          </cell>
          <cell r="G20">
            <v>21</v>
          </cell>
          <cell r="H20">
            <v>100000</v>
          </cell>
          <cell r="I20">
            <v>744</v>
          </cell>
          <cell r="K20">
            <v>400000</v>
          </cell>
          <cell r="L20">
            <v>32</v>
          </cell>
          <cell r="M20">
            <v>100000</v>
          </cell>
          <cell r="N20">
            <v>757</v>
          </cell>
          <cell r="P20">
            <v>870</v>
          </cell>
          <cell r="Q20">
            <v>1130</v>
          </cell>
          <cell r="R20">
            <v>62</v>
          </cell>
          <cell r="S20">
            <v>260</v>
          </cell>
          <cell r="T20">
            <v>1434</v>
          </cell>
          <cell r="V20">
            <v>500000</v>
          </cell>
          <cell r="W20">
            <v>36</v>
          </cell>
          <cell r="X20">
            <v>100000</v>
          </cell>
          <cell r="Y20">
            <v>911</v>
          </cell>
          <cell r="AI20">
            <v>1700000</v>
          </cell>
          <cell r="AJ20">
            <v>1800000</v>
          </cell>
          <cell r="AK20">
            <v>18</v>
          </cell>
        </row>
        <row r="21">
          <cell r="A21">
            <v>600000</v>
          </cell>
          <cell r="B21">
            <v>25</v>
          </cell>
          <cell r="C21">
            <v>200000</v>
          </cell>
          <cell r="D21">
            <v>868</v>
          </cell>
          <cell r="F21">
            <v>500000</v>
          </cell>
          <cell r="G21">
            <v>18</v>
          </cell>
          <cell r="H21">
            <v>100000</v>
          </cell>
          <cell r="I21">
            <v>759</v>
          </cell>
          <cell r="K21">
            <v>500000</v>
          </cell>
          <cell r="L21">
            <v>28</v>
          </cell>
          <cell r="M21">
            <v>100000</v>
          </cell>
          <cell r="N21">
            <v>777</v>
          </cell>
          <cell r="P21">
            <v>1130</v>
          </cell>
          <cell r="Q21">
            <v>1460</v>
          </cell>
          <cell r="R21">
            <v>63</v>
          </cell>
          <cell r="S21">
            <v>330</v>
          </cell>
          <cell r="T21">
            <v>1488</v>
          </cell>
          <cell r="V21">
            <v>600000</v>
          </cell>
          <cell r="W21">
            <v>57</v>
          </cell>
          <cell r="X21">
            <v>200000</v>
          </cell>
          <cell r="Y21">
            <v>956</v>
          </cell>
          <cell r="AI21">
            <v>1800000</v>
          </cell>
          <cell r="AJ21">
            <v>1900000</v>
          </cell>
          <cell r="AK21">
            <v>19</v>
          </cell>
        </row>
        <row r="22">
          <cell r="A22">
            <v>800000</v>
          </cell>
          <cell r="B22">
            <v>38</v>
          </cell>
          <cell r="C22">
            <v>200000</v>
          </cell>
          <cell r="D22">
            <v>816</v>
          </cell>
          <cell r="F22">
            <v>600000</v>
          </cell>
          <cell r="G22">
            <v>30</v>
          </cell>
          <cell r="H22">
            <v>200000</v>
          </cell>
          <cell r="I22">
            <v>777</v>
          </cell>
          <cell r="K22">
            <v>600000</v>
          </cell>
          <cell r="L22">
            <v>48</v>
          </cell>
          <cell r="M22">
            <v>200000</v>
          </cell>
          <cell r="N22">
            <v>801</v>
          </cell>
          <cell r="P22">
            <v>1460</v>
          </cell>
          <cell r="Q22">
            <v>1900</v>
          </cell>
          <cell r="R22">
            <v>63</v>
          </cell>
          <cell r="S22">
            <v>440</v>
          </cell>
          <cell r="T22">
            <v>1558</v>
          </cell>
          <cell r="V22">
            <v>800000</v>
          </cell>
          <cell r="W22">
            <v>47</v>
          </cell>
          <cell r="X22">
            <v>200000</v>
          </cell>
          <cell r="Y22">
            <v>996</v>
          </cell>
          <cell r="AI22">
            <v>1900000</v>
          </cell>
          <cell r="AJ22">
            <v>2000000</v>
          </cell>
          <cell r="AK22">
            <v>20</v>
          </cell>
        </row>
        <row r="23">
          <cell r="A23">
            <v>1000000</v>
          </cell>
          <cell r="B23">
            <v>39</v>
          </cell>
          <cell r="C23">
            <v>200000</v>
          </cell>
          <cell r="D23">
            <v>811</v>
          </cell>
          <cell r="F23">
            <v>800000</v>
          </cell>
          <cell r="G23">
            <v>24</v>
          </cell>
          <cell r="H23">
            <v>200000</v>
          </cell>
          <cell r="I23">
            <v>801</v>
          </cell>
          <cell r="K23">
            <v>800000</v>
          </cell>
          <cell r="L23">
            <v>42</v>
          </cell>
          <cell r="M23">
            <v>200000</v>
          </cell>
          <cell r="N23">
            <v>825</v>
          </cell>
          <cell r="P23">
            <v>1900</v>
          </cell>
          <cell r="Q23">
            <v>2470</v>
          </cell>
          <cell r="R23">
            <v>62</v>
          </cell>
          <cell r="S23">
            <v>570</v>
          </cell>
          <cell r="T23">
            <v>1624</v>
          </cell>
          <cell r="V23">
            <v>1000000</v>
          </cell>
          <cell r="W23">
            <v>41</v>
          </cell>
          <cell r="X23">
            <v>200000</v>
          </cell>
          <cell r="Y23">
            <v>1026</v>
          </cell>
          <cell r="AI23">
            <v>2000000</v>
          </cell>
          <cell r="AJ23">
            <v>3000000</v>
          </cell>
          <cell r="AK23">
            <v>21</v>
          </cell>
        </row>
        <row r="24">
          <cell r="A24">
            <v>1200000</v>
          </cell>
          <cell r="B24">
            <v>38</v>
          </cell>
          <cell r="C24">
            <v>300000</v>
          </cell>
          <cell r="D24">
            <v>893</v>
          </cell>
          <cell r="F24">
            <v>1000000</v>
          </cell>
          <cell r="G24">
            <v>21</v>
          </cell>
          <cell r="H24">
            <v>200000</v>
          </cell>
          <cell r="I24">
            <v>816</v>
          </cell>
          <cell r="K24">
            <v>1000000</v>
          </cell>
          <cell r="L24">
            <v>37</v>
          </cell>
          <cell r="M24">
            <v>200000</v>
          </cell>
          <cell r="N24">
            <v>850</v>
          </cell>
          <cell r="P24">
            <v>2470</v>
          </cell>
          <cell r="Q24">
            <v>3210</v>
          </cell>
          <cell r="R24">
            <v>62</v>
          </cell>
          <cell r="S24">
            <v>740</v>
          </cell>
          <cell r="T24">
            <v>1686</v>
          </cell>
          <cell r="V24">
            <v>1200000</v>
          </cell>
          <cell r="W24">
            <v>50</v>
          </cell>
          <cell r="X24">
            <v>300000</v>
          </cell>
          <cell r="Y24">
            <v>1072</v>
          </cell>
          <cell r="AI24">
            <v>3000000</v>
          </cell>
          <cell r="AJ24">
            <v>5000000</v>
          </cell>
          <cell r="AK24">
            <v>22</v>
          </cell>
        </row>
        <row r="25">
          <cell r="A25">
            <v>1500000</v>
          </cell>
          <cell r="B25">
            <v>36</v>
          </cell>
          <cell r="C25">
            <v>500000</v>
          </cell>
          <cell r="D25">
            <v>975</v>
          </cell>
          <cell r="F25">
            <v>1200000</v>
          </cell>
          <cell r="G25">
            <v>27</v>
          </cell>
          <cell r="H25">
            <v>300000</v>
          </cell>
          <cell r="I25">
            <v>834</v>
          </cell>
          <cell r="K25">
            <v>1200000</v>
          </cell>
          <cell r="L25">
            <v>48</v>
          </cell>
          <cell r="M25">
            <v>300000</v>
          </cell>
          <cell r="N25">
            <v>880</v>
          </cell>
          <cell r="P25">
            <v>3210</v>
          </cell>
          <cell r="Q25">
            <v>4180</v>
          </cell>
          <cell r="R25">
            <v>63</v>
          </cell>
          <cell r="S25">
            <v>970</v>
          </cell>
          <cell r="T25">
            <v>1747</v>
          </cell>
          <cell r="V25">
            <v>1500000</v>
          </cell>
          <cell r="W25">
            <v>70</v>
          </cell>
          <cell r="X25">
            <v>500000</v>
          </cell>
          <cell r="Y25">
            <v>1112</v>
          </cell>
          <cell r="AI25">
            <v>5000000</v>
          </cell>
          <cell r="AJ25">
            <v>7500000</v>
          </cell>
          <cell r="AK25">
            <v>23</v>
          </cell>
        </row>
        <row r="26">
          <cell r="A26">
            <v>2000000</v>
          </cell>
          <cell r="B26">
            <v>39</v>
          </cell>
          <cell r="C26">
            <v>500000</v>
          </cell>
          <cell r="D26">
            <v>963</v>
          </cell>
          <cell r="F26">
            <v>1500000</v>
          </cell>
          <cell r="G26">
            <v>36</v>
          </cell>
          <cell r="H26">
            <v>500000</v>
          </cell>
          <cell r="I26">
            <v>861</v>
          </cell>
          <cell r="K26">
            <v>1500000</v>
          </cell>
          <cell r="L26">
            <v>70</v>
          </cell>
          <cell r="M26">
            <v>500000</v>
          </cell>
          <cell r="N26">
            <v>910</v>
          </cell>
          <cell r="P26">
            <v>4180</v>
          </cell>
          <cell r="Q26">
            <v>5430</v>
          </cell>
          <cell r="R26">
            <v>63</v>
          </cell>
          <cell r="S26">
            <v>1250</v>
          </cell>
          <cell r="T26">
            <v>1808</v>
          </cell>
          <cell r="V26">
            <v>2000000</v>
          </cell>
          <cell r="W26">
            <v>57</v>
          </cell>
          <cell r="X26">
            <v>500000</v>
          </cell>
          <cell r="Y26">
            <v>1164</v>
          </cell>
          <cell r="AI26">
            <v>7500000</v>
          </cell>
          <cell r="AJ26">
            <v>10000000</v>
          </cell>
          <cell r="AK26">
            <v>24</v>
          </cell>
        </row>
        <row r="27">
          <cell r="A27">
            <v>2500000</v>
          </cell>
          <cell r="B27">
            <v>51</v>
          </cell>
          <cell r="C27">
            <v>500000</v>
          </cell>
          <cell r="D27">
            <v>903</v>
          </cell>
          <cell r="F27">
            <v>2000000</v>
          </cell>
          <cell r="G27">
            <v>29</v>
          </cell>
          <cell r="H27">
            <v>500000</v>
          </cell>
          <cell r="I27">
            <v>889</v>
          </cell>
          <cell r="K27">
            <v>2000000</v>
          </cell>
          <cell r="L27">
            <v>60</v>
          </cell>
          <cell r="M27">
            <v>500000</v>
          </cell>
          <cell r="N27">
            <v>950</v>
          </cell>
          <cell r="P27">
            <v>5430</v>
          </cell>
          <cell r="Q27">
            <v>7060</v>
          </cell>
          <cell r="R27">
            <v>62</v>
          </cell>
          <cell r="S27">
            <v>1630</v>
          </cell>
          <cell r="T27">
            <v>1876</v>
          </cell>
          <cell r="V27">
            <v>2500000</v>
          </cell>
          <cell r="W27">
            <v>48</v>
          </cell>
          <cell r="X27">
            <v>500000</v>
          </cell>
          <cell r="Y27">
            <v>1209</v>
          </cell>
          <cell r="AI27">
            <v>10000000</v>
          </cell>
          <cell r="AK27">
            <v>25</v>
          </cell>
        </row>
        <row r="28">
          <cell r="A28">
            <v>3000000</v>
          </cell>
          <cell r="B28">
            <v>50</v>
          </cell>
          <cell r="C28">
            <v>1000000</v>
          </cell>
          <cell r="D28">
            <v>1059</v>
          </cell>
          <cell r="F28">
            <v>2500000</v>
          </cell>
          <cell r="G28">
            <v>25</v>
          </cell>
          <cell r="H28">
            <v>500000</v>
          </cell>
          <cell r="I28">
            <v>909</v>
          </cell>
          <cell r="K28">
            <v>2500000</v>
          </cell>
          <cell r="L28">
            <v>54</v>
          </cell>
          <cell r="M28">
            <v>500000</v>
          </cell>
          <cell r="N28">
            <v>980</v>
          </cell>
          <cell r="P28">
            <v>7060</v>
          </cell>
          <cell r="Q28">
            <v>9180</v>
          </cell>
          <cell r="R28">
            <v>62</v>
          </cell>
          <cell r="S28">
            <v>2120</v>
          </cell>
          <cell r="T28">
            <v>1939</v>
          </cell>
          <cell r="V28">
            <v>3000000</v>
          </cell>
          <cell r="W28">
            <v>79</v>
          </cell>
          <cell r="X28">
            <v>1000000</v>
          </cell>
          <cell r="Y28">
            <v>1260</v>
          </cell>
        </row>
        <row r="29">
          <cell r="A29">
            <v>4000000</v>
          </cell>
          <cell r="B29">
            <v>51</v>
          </cell>
          <cell r="C29">
            <v>1000000</v>
          </cell>
          <cell r="D29">
            <v>1055</v>
          </cell>
          <cell r="F29">
            <v>3000000</v>
          </cell>
          <cell r="G29">
            <v>41</v>
          </cell>
          <cell r="H29">
            <v>1000000</v>
          </cell>
          <cell r="I29">
            <v>936</v>
          </cell>
          <cell r="K29">
            <v>3000000</v>
          </cell>
          <cell r="L29">
            <v>92</v>
          </cell>
          <cell r="M29">
            <v>1000000</v>
          </cell>
          <cell r="N29">
            <v>1028</v>
          </cell>
          <cell r="P29">
            <v>9180</v>
          </cell>
          <cell r="Q29">
            <v>11930</v>
          </cell>
          <cell r="R29">
            <v>63</v>
          </cell>
          <cell r="S29">
            <v>2750</v>
          </cell>
          <cell r="T29">
            <v>1998</v>
          </cell>
          <cell r="V29">
            <v>4000000</v>
          </cell>
          <cell r="W29">
            <v>66</v>
          </cell>
          <cell r="X29">
            <v>1000000</v>
          </cell>
          <cell r="Y29">
            <v>1312</v>
          </cell>
        </row>
        <row r="30">
          <cell r="A30">
            <v>5000000</v>
          </cell>
          <cell r="B30">
            <v>51</v>
          </cell>
          <cell r="C30">
            <v>1000000</v>
          </cell>
          <cell r="D30">
            <v>1055</v>
          </cell>
          <cell r="F30">
            <v>4000000</v>
          </cell>
          <cell r="G30">
            <v>34</v>
          </cell>
          <cell r="H30">
            <v>1000000</v>
          </cell>
          <cell r="I30">
            <v>964</v>
          </cell>
          <cell r="K30">
            <v>4000000</v>
          </cell>
          <cell r="L30">
            <v>79</v>
          </cell>
          <cell r="M30">
            <v>1000000</v>
          </cell>
          <cell r="N30">
            <v>1080</v>
          </cell>
          <cell r="P30">
            <v>11930</v>
          </cell>
          <cell r="Q30">
            <v>15500</v>
          </cell>
          <cell r="R30">
            <v>62</v>
          </cell>
          <cell r="S30">
            <v>3570</v>
          </cell>
          <cell r="T30">
            <v>2065</v>
          </cell>
          <cell r="V30">
            <v>5000000</v>
          </cell>
          <cell r="W30">
            <v>55</v>
          </cell>
          <cell r="X30">
            <v>1000000</v>
          </cell>
          <cell r="Y30">
            <v>1367</v>
          </cell>
        </row>
        <row r="31">
          <cell r="A31">
            <v>6000000</v>
          </cell>
          <cell r="B31">
            <v>50</v>
          </cell>
          <cell r="C31">
            <v>2000000</v>
          </cell>
          <cell r="D31">
            <v>1211</v>
          </cell>
          <cell r="F31">
            <v>5000000</v>
          </cell>
          <cell r="G31">
            <v>29</v>
          </cell>
          <cell r="H31">
            <v>1000000</v>
          </cell>
          <cell r="I31">
            <v>989</v>
          </cell>
          <cell r="K31">
            <v>5000000</v>
          </cell>
          <cell r="L31">
            <v>70</v>
          </cell>
          <cell r="M31">
            <v>1000000</v>
          </cell>
          <cell r="N31">
            <v>1125</v>
          </cell>
          <cell r="P31">
            <v>15500</v>
          </cell>
          <cell r="R31">
            <v>0</v>
          </cell>
          <cell r="S31">
            <v>0</v>
          </cell>
          <cell r="T31">
            <v>2335</v>
          </cell>
          <cell r="V31">
            <v>6000000</v>
          </cell>
          <cell r="W31">
            <v>92</v>
          </cell>
          <cell r="X31">
            <v>2000000</v>
          </cell>
          <cell r="Y31">
            <v>1421</v>
          </cell>
        </row>
        <row r="32">
          <cell r="A32">
            <v>8000000</v>
          </cell>
          <cell r="B32">
            <v>64</v>
          </cell>
          <cell r="C32">
            <v>2000000</v>
          </cell>
          <cell r="D32">
            <v>1155</v>
          </cell>
          <cell r="F32">
            <v>6000000</v>
          </cell>
          <cell r="G32">
            <v>47</v>
          </cell>
          <cell r="H32">
            <v>2000000</v>
          </cell>
          <cell r="I32">
            <v>1022</v>
          </cell>
          <cell r="K32">
            <v>6000000</v>
          </cell>
          <cell r="L32">
            <v>122</v>
          </cell>
          <cell r="M32">
            <v>2000000</v>
          </cell>
          <cell r="N32">
            <v>1179</v>
          </cell>
          <cell r="V32">
            <v>8000000</v>
          </cell>
          <cell r="W32">
            <v>75</v>
          </cell>
          <cell r="X32">
            <v>2000000</v>
          </cell>
          <cell r="Y32">
            <v>1489</v>
          </cell>
        </row>
        <row r="33">
          <cell r="A33">
            <v>10000000</v>
          </cell>
          <cell r="B33">
            <v>62</v>
          </cell>
          <cell r="C33">
            <v>2000000</v>
          </cell>
          <cell r="D33">
            <v>1165</v>
          </cell>
          <cell r="F33">
            <v>8000000</v>
          </cell>
          <cell r="G33">
            <v>39</v>
          </cell>
          <cell r="H33">
            <v>2000000</v>
          </cell>
          <cell r="I33">
            <v>1054</v>
          </cell>
          <cell r="K33">
            <v>8000000</v>
          </cell>
          <cell r="L33">
            <v>104</v>
          </cell>
          <cell r="M33">
            <v>2000000</v>
          </cell>
          <cell r="N33">
            <v>1251</v>
          </cell>
          <cell r="V33">
            <v>10000000</v>
          </cell>
          <cell r="W33">
            <v>63</v>
          </cell>
          <cell r="X33">
            <v>2000000</v>
          </cell>
          <cell r="Y33">
            <v>1549</v>
          </cell>
        </row>
        <row r="34">
          <cell r="A34">
            <v>12000000</v>
          </cell>
          <cell r="B34">
            <v>64</v>
          </cell>
          <cell r="C34">
            <v>3000000</v>
          </cell>
          <cell r="D34">
            <v>1281</v>
          </cell>
          <cell r="F34">
            <v>10000000</v>
          </cell>
          <cell r="G34">
            <v>33</v>
          </cell>
          <cell r="H34">
            <v>2000000</v>
          </cell>
          <cell r="I34">
            <v>1084</v>
          </cell>
          <cell r="K34">
            <v>10000000</v>
          </cell>
          <cell r="L34">
            <v>93</v>
          </cell>
          <cell r="M34">
            <v>2000000</v>
          </cell>
          <cell r="N34">
            <v>1306</v>
          </cell>
          <cell r="V34">
            <v>12000000</v>
          </cell>
          <cell r="W34">
            <v>81</v>
          </cell>
          <cell r="X34">
            <v>3000000</v>
          </cell>
          <cell r="Y34">
            <v>1603</v>
          </cell>
        </row>
        <row r="35">
          <cell r="A35">
            <v>15000000</v>
          </cell>
          <cell r="B35">
            <v>76</v>
          </cell>
          <cell r="C35">
            <v>5000000</v>
          </cell>
          <cell r="D35">
            <v>1373</v>
          </cell>
          <cell r="F35">
            <v>12000000</v>
          </cell>
          <cell r="G35">
            <v>42</v>
          </cell>
          <cell r="H35">
            <v>3000000</v>
          </cell>
          <cell r="I35">
            <v>1114</v>
          </cell>
          <cell r="K35">
            <v>12000000</v>
          </cell>
          <cell r="L35">
            <v>123</v>
          </cell>
          <cell r="M35">
            <v>3000000</v>
          </cell>
          <cell r="N35">
            <v>1372</v>
          </cell>
          <cell r="V35">
            <v>15000000</v>
          </cell>
          <cell r="W35">
            <v>110</v>
          </cell>
          <cell r="X35">
            <v>5000000</v>
          </cell>
          <cell r="Y35">
            <v>1678</v>
          </cell>
        </row>
        <row r="36">
          <cell r="A36">
            <v>20000000</v>
          </cell>
          <cell r="B36">
            <v>76</v>
          </cell>
          <cell r="C36">
            <v>5000000</v>
          </cell>
          <cell r="D36">
            <v>1373</v>
          </cell>
          <cell r="F36">
            <v>15000000</v>
          </cell>
          <cell r="G36">
            <v>57</v>
          </cell>
          <cell r="H36">
            <v>5000000</v>
          </cell>
          <cell r="I36">
            <v>1153</v>
          </cell>
          <cell r="K36">
            <v>15000000</v>
          </cell>
          <cell r="L36">
            <v>175</v>
          </cell>
          <cell r="M36">
            <v>5000000</v>
          </cell>
          <cell r="N36">
            <v>1462</v>
          </cell>
          <cell r="V36">
            <v>20000000</v>
          </cell>
          <cell r="W36">
            <v>90</v>
          </cell>
          <cell r="X36">
            <v>5000000</v>
          </cell>
          <cell r="Y36">
            <v>1758</v>
          </cell>
        </row>
        <row r="37">
          <cell r="A37">
            <v>25000000</v>
          </cell>
          <cell r="B37">
            <v>75</v>
          </cell>
          <cell r="C37">
            <v>5000000</v>
          </cell>
          <cell r="D37">
            <v>1378</v>
          </cell>
          <cell r="F37">
            <v>20000000</v>
          </cell>
          <cell r="G37">
            <v>47</v>
          </cell>
          <cell r="H37">
            <v>5000000</v>
          </cell>
          <cell r="I37">
            <v>1193</v>
          </cell>
          <cell r="K37">
            <v>20000000</v>
          </cell>
          <cell r="L37">
            <v>151</v>
          </cell>
          <cell r="M37">
            <v>5000000</v>
          </cell>
          <cell r="N37">
            <v>1558</v>
          </cell>
          <cell r="V37">
            <v>25000000</v>
          </cell>
          <cell r="W37">
            <v>76</v>
          </cell>
          <cell r="X37">
            <v>5000000</v>
          </cell>
          <cell r="Y37">
            <v>1828</v>
          </cell>
        </row>
        <row r="38">
          <cell r="A38">
            <v>30000000</v>
          </cell>
          <cell r="B38">
            <v>89</v>
          </cell>
          <cell r="C38">
            <v>10000000</v>
          </cell>
          <cell r="D38">
            <v>1561</v>
          </cell>
          <cell r="F38">
            <v>25000000</v>
          </cell>
          <cell r="G38">
            <v>39</v>
          </cell>
          <cell r="H38">
            <v>5000000</v>
          </cell>
          <cell r="I38">
            <v>1233</v>
          </cell>
          <cell r="K38">
            <v>25000000</v>
          </cell>
          <cell r="L38">
            <v>134</v>
          </cell>
          <cell r="M38">
            <v>5000000</v>
          </cell>
          <cell r="N38">
            <v>1643</v>
          </cell>
          <cell r="V38">
            <v>30000000</v>
          </cell>
          <cell r="W38">
            <v>126</v>
          </cell>
          <cell r="X38">
            <v>10000000</v>
          </cell>
          <cell r="Y38">
            <v>1906</v>
          </cell>
        </row>
        <row r="39">
          <cell r="A39">
            <v>40000000</v>
          </cell>
          <cell r="B39">
            <v>89</v>
          </cell>
          <cell r="C39">
            <v>10000000</v>
          </cell>
          <cell r="D39">
            <v>1561</v>
          </cell>
          <cell r="F39">
            <v>30000000</v>
          </cell>
          <cell r="G39">
            <v>66</v>
          </cell>
          <cell r="H39">
            <v>10000000</v>
          </cell>
          <cell r="I39">
            <v>1269</v>
          </cell>
          <cell r="K39">
            <v>30000000</v>
          </cell>
          <cell r="L39">
            <v>0</v>
          </cell>
          <cell r="M39">
            <v>0</v>
          </cell>
          <cell r="N39">
            <v>2447</v>
          </cell>
          <cell r="V39">
            <v>40000000</v>
          </cell>
          <cell r="W39">
            <v>104</v>
          </cell>
          <cell r="X39">
            <v>10000000</v>
          </cell>
          <cell r="Y39">
            <v>1994</v>
          </cell>
        </row>
        <row r="40">
          <cell r="A40">
            <v>50000000</v>
          </cell>
          <cell r="B40">
            <v>88</v>
          </cell>
          <cell r="C40">
            <v>10000000</v>
          </cell>
          <cell r="D40">
            <v>1566</v>
          </cell>
          <cell r="F40">
            <v>40000000</v>
          </cell>
          <cell r="G40">
            <v>53</v>
          </cell>
          <cell r="H40">
            <v>10000000</v>
          </cell>
          <cell r="I40">
            <v>1321</v>
          </cell>
          <cell r="V40">
            <v>50000000</v>
          </cell>
          <cell r="W40">
            <v>87</v>
          </cell>
          <cell r="X40">
            <v>10000000</v>
          </cell>
          <cell r="Y40">
            <v>2079</v>
          </cell>
        </row>
        <row r="41">
          <cell r="A41">
            <v>60000000</v>
          </cell>
          <cell r="B41">
            <v>101</v>
          </cell>
          <cell r="C41">
            <v>20000000</v>
          </cell>
          <cell r="D41">
            <v>1791</v>
          </cell>
          <cell r="F41">
            <v>50000000</v>
          </cell>
          <cell r="G41">
            <v>46</v>
          </cell>
          <cell r="H41">
            <v>10000000</v>
          </cell>
          <cell r="I41">
            <v>1356</v>
          </cell>
          <cell r="V41">
            <v>60000000</v>
          </cell>
          <cell r="W41">
            <v>145</v>
          </cell>
          <cell r="X41">
            <v>20000000</v>
          </cell>
          <cell r="Y41">
            <v>2166</v>
          </cell>
        </row>
        <row r="42">
          <cell r="A42">
            <v>80000000</v>
          </cell>
          <cell r="B42">
            <v>114</v>
          </cell>
          <cell r="C42">
            <v>20000000</v>
          </cell>
          <cell r="D42">
            <v>1739</v>
          </cell>
          <cell r="F42">
            <v>60000000</v>
          </cell>
          <cell r="G42">
            <v>75</v>
          </cell>
          <cell r="H42">
            <v>20000000</v>
          </cell>
          <cell r="I42">
            <v>1407</v>
          </cell>
          <cell r="V42">
            <v>80000000</v>
          </cell>
          <cell r="W42">
            <v>119</v>
          </cell>
          <cell r="X42">
            <v>20000000</v>
          </cell>
          <cell r="Y42">
            <v>2270</v>
          </cell>
        </row>
        <row r="43">
          <cell r="A43">
            <v>100000000</v>
          </cell>
          <cell r="B43">
            <v>0</v>
          </cell>
          <cell r="C43">
            <v>0</v>
          </cell>
          <cell r="D43">
            <v>2309</v>
          </cell>
          <cell r="F43">
            <v>80000000</v>
          </cell>
          <cell r="G43">
            <v>61</v>
          </cell>
          <cell r="H43">
            <v>20000000</v>
          </cell>
          <cell r="I43">
            <v>1463</v>
          </cell>
          <cell r="V43">
            <v>100000000</v>
          </cell>
          <cell r="Y43">
            <v>2865</v>
          </cell>
        </row>
        <row r="44">
          <cell r="F44">
            <v>100000000</v>
          </cell>
          <cell r="G44">
            <v>53</v>
          </cell>
          <cell r="H44">
            <v>20000000</v>
          </cell>
          <cell r="I44">
            <v>1503</v>
          </cell>
        </row>
        <row r="45">
          <cell r="F45">
            <v>120000000</v>
          </cell>
          <cell r="G45">
            <v>66</v>
          </cell>
          <cell r="H45">
            <v>30000000</v>
          </cell>
          <cell r="I45">
            <v>1557</v>
          </cell>
        </row>
        <row r="46">
          <cell r="F46">
            <v>150000000</v>
          </cell>
          <cell r="G46">
            <v>91</v>
          </cell>
          <cell r="H46">
            <v>50000000</v>
          </cell>
          <cell r="I46">
            <v>1614</v>
          </cell>
        </row>
        <row r="47">
          <cell r="F47">
            <v>200000000</v>
          </cell>
          <cell r="G47">
            <v>73</v>
          </cell>
          <cell r="H47">
            <v>50000000</v>
          </cell>
          <cell r="I47">
            <v>1686</v>
          </cell>
        </row>
        <row r="48">
          <cell r="F48">
            <v>250000000</v>
          </cell>
          <cell r="G48">
            <v>63</v>
          </cell>
          <cell r="H48">
            <v>50000000</v>
          </cell>
          <cell r="I48">
            <v>1736</v>
          </cell>
        </row>
        <row r="49">
          <cell r="F49">
            <v>300000000</v>
          </cell>
          <cell r="G49">
            <v>0</v>
          </cell>
          <cell r="H49">
            <v>0</v>
          </cell>
          <cell r="I49">
            <v>2114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36"/>
  <sheetViews>
    <sheetView showGridLines="0" showRowColHeaders="0" tabSelected="1" zoomScale="120" zoomScaleNormal="120" workbookViewId="0" topLeftCell="A1">
      <selection activeCell="BQ35" sqref="BQ35"/>
    </sheetView>
  </sheetViews>
  <sheetFormatPr defaultColWidth="0.875" defaultRowHeight="13.5"/>
  <cols>
    <col min="1" max="1" width="12.125" style="2" bestFit="1" customWidth="1"/>
    <col min="2" max="16384" width="0.875" style="2" customWidth="1"/>
  </cols>
  <sheetData>
    <row r="1" ht="14.25">
      <c r="A1" s="1" t="s">
        <v>500</v>
      </c>
    </row>
    <row r="3" ht="11.25">
      <c r="A3" s="2" t="s">
        <v>501</v>
      </c>
    </row>
    <row r="5" ht="11.25">
      <c r="A5" s="2" t="s">
        <v>447</v>
      </c>
    </row>
    <row r="6" ht="11.25">
      <c r="A6" s="2" t="s">
        <v>448</v>
      </c>
    </row>
    <row r="8" ht="11.25">
      <c r="A8" s="2" t="s">
        <v>449</v>
      </c>
    </row>
    <row r="9" ht="11.25">
      <c r="A9" s="2" t="s">
        <v>450</v>
      </c>
    </row>
    <row r="10" ht="11.25">
      <c r="A10" s="2" t="s">
        <v>451</v>
      </c>
    </row>
    <row r="12" ht="11.25">
      <c r="A12" s="2" t="s">
        <v>452</v>
      </c>
    </row>
    <row r="13" ht="11.25">
      <c r="A13" s="2" t="s">
        <v>453</v>
      </c>
    </row>
    <row r="15" ht="11.25">
      <c r="A15" s="2" t="s">
        <v>502</v>
      </c>
    </row>
    <row r="17" ht="11.25">
      <c r="A17" s="2" t="s">
        <v>454</v>
      </c>
    </row>
    <row r="18" ht="11.25">
      <c r="A18" s="2" t="s">
        <v>455</v>
      </c>
    </row>
    <row r="20" ht="11.25">
      <c r="A20" s="2" t="s">
        <v>456</v>
      </c>
    </row>
    <row r="24" spans="1:24" ht="13.5">
      <c r="A24" s="105" t="s">
        <v>496</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row>
    <row r="25" ht="11.25">
      <c r="A25" s="2" t="s">
        <v>457</v>
      </c>
    </row>
    <row r="31" ht="14.25">
      <c r="A31" s="1" t="s">
        <v>458</v>
      </c>
    </row>
    <row r="33" ht="11.25">
      <c r="A33" s="2" t="s">
        <v>497</v>
      </c>
    </row>
    <row r="34" ht="11.25">
      <c r="A34" s="2" t="s">
        <v>498</v>
      </c>
    </row>
    <row r="35" ht="11.25">
      <c r="A35" s="2" t="s">
        <v>499</v>
      </c>
    </row>
    <row r="36" ht="11.25">
      <c r="A36" s="2" t="s">
        <v>503</v>
      </c>
    </row>
  </sheetData>
  <sheetProtection password="C7DA" sheet="1" selectLockedCells="1" selectUnlockedCells="1"/>
  <printOptions/>
  <pageMargins left="0.5905511811023623" right="0.3937007874015748" top="0.7874015748031497" bottom="0.3937007874015748" header="0.31496062992125984" footer="0.31496062992125984"/>
  <pageSetup horizontalDpi="600" verticalDpi="600" orientation="portrait" paperSize="9" r:id="rId1"/>
  <headerFooter>
    <oddHeader>&amp;R【審査基準日が令和5年8月13日以前の場合】</oddHeader>
  </headerFooter>
</worksheet>
</file>

<file path=xl/worksheets/sheet10.xml><?xml version="1.0" encoding="utf-8"?>
<worksheet xmlns="http://schemas.openxmlformats.org/spreadsheetml/2006/main" xmlns:r="http://schemas.openxmlformats.org/officeDocument/2006/relationships">
  <dimension ref="A1:FS81"/>
  <sheetViews>
    <sheetView showGridLines="0" showRowColHeaders="0" view="pageBreakPreview" zoomScaleSheetLayoutView="100" zoomScalePageLayoutView="0" workbookViewId="0" topLeftCell="A1">
      <selection activeCell="A1" sqref="A1"/>
    </sheetView>
  </sheetViews>
  <sheetFormatPr defaultColWidth="0.875" defaultRowHeight="13.5"/>
  <cols>
    <col min="1" max="1" width="0.875" style="2" customWidth="1"/>
    <col min="2" max="16384" width="0.875" style="2" customWidth="1"/>
  </cols>
  <sheetData>
    <row r="1" spans="2:116" ht="14.25">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T1" s="22"/>
      <c r="AU1" s="22"/>
      <c r="AV1" s="21" t="s">
        <v>325</v>
      </c>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row>
    <row r="2" spans="2:116" ht="11.25" customHeight="1">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T2" s="22"/>
      <c r="AU2" s="22"/>
      <c r="AV2" s="22" t="s">
        <v>326</v>
      </c>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row>
    <row r="3" ht="11.25" customHeight="1"/>
    <row r="4" spans="68:116" ht="11.25" customHeight="1">
      <c r="BP4" s="117" t="s">
        <v>112</v>
      </c>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S4" s="221">
        <f>IF('入力票1'!O3="","",'入力票1'!O3)</f>
      </c>
      <c r="CT4" s="221"/>
      <c r="CU4" s="221"/>
      <c r="CV4" s="221"/>
      <c r="CW4" s="221"/>
      <c r="CX4" s="221"/>
      <c r="CY4" s="221"/>
      <c r="CZ4" s="221"/>
      <c r="DA4" s="221"/>
      <c r="DB4" s="221"/>
      <c r="DC4" s="221"/>
      <c r="DD4" s="221"/>
      <c r="DE4" s="221"/>
      <c r="DF4" s="221"/>
      <c r="DG4" s="221"/>
      <c r="DH4" s="221"/>
      <c r="DI4" s="221"/>
      <c r="DJ4" s="221"/>
      <c r="DK4" s="221"/>
      <c r="DL4" s="3"/>
    </row>
    <row r="5" spans="68:116" ht="11.25" customHeight="1">
      <c r="BP5" s="117" t="s">
        <v>114</v>
      </c>
      <c r="BQ5" s="117"/>
      <c r="BR5" s="117"/>
      <c r="BS5" s="117"/>
      <c r="BT5" s="117"/>
      <c r="BU5" s="117"/>
      <c r="BV5" s="117"/>
      <c r="BW5" s="117"/>
      <c r="BX5" s="117"/>
      <c r="BY5" s="117"/>
      <c r="BZ5" s="117"/>
      <c r="CA5" s="117"/>
      <c r="CB5" s="117"/>
      <c r="CC5" s="117"/>
      <c r="CD5" s="117"/>
      <c r="CE5" s="117"/>
      <c r="CF5" s="117"/>
      <c r="CG5" s="117"/>
      <c r="CH5" s="117"/>
      <c r="CI5" s="117"/>
      <c r="CJ5" s="117"/>
      <c r="CK5" s="117"/>
      <c r="CL5" s="117"/>
      <c r="CM5" s="117"/>
      <c r="CN5" s="117"/>
      <c r="CO5" s="117"/>
      <c r="CP5" s="117"/>
      <c r="CS5" s="222">
        <f>IF('入力票1'!O5="","",'入力票1'!O5)</f>
      </c>
      <c r="CT5" s="222"/>
      <c r="CU5" s="222"/>
      <c r="CV5" s="222"/>
      <c r="CW5" s="222"/>
      <c r="CX5" s="222"/>
      <c r="CY5" s="222"/>
      <c r="CZ5" s="222"/>
      <c r="DA5" s="222"/>
      <c r="DB5" s="222"/>
      <c r="DC5" s="222"/>
      <c r="DD5" s="222"/>
      <c r="DE5" s="222"/>
      <c r="DF5" s="222"/>
      <c r="DG5" s="222"/>
      <c r="DH5" s="222"/>
      <c r="DI5" s="222"/>
      <c r="DJ5" s="222"/>
      <c r="DK5" s="222"/>
      <c r="DL5" s="3"/>
    </row>
    <row r="6" spans="68:116" ht="11.25" customHeight="1">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S6" s="75"/>
      <c r="CT6" s="75"/>
      <c r="CU6" s="75"/>
      <c r="CV6" s="75"/>
      <c r="CW6" s="75"/>
      <c r="CX6" s="75"/>
      <c r="CY6" s="75"/>
      <c r="CZ6" s="75"/>
      <c r="DA6" s="75"/>
      <c r="DB6" s="75"/>
      <c r="DC6" s="75"/>
      <c r="DD6" s="75"/>
      <c r="DE6" s="75"/>
      <c r="DF6" s="75"/>
      <c r="DG6" s="75"/>
      <c r="DH6" s="75"/>
      <c r="DI6" s="75"/>
      <c r="DJ6" s="75"/>
      <c r="DK6" s="75"/>
      <c r="DL6" s="3"/>
    </row>
    <row r="7" spans="1:116" ht="11.25" customHeight="1">
      <c r="A7" s="227">
        <f>IF('入力票1'!O7="","",'入力票1'!O7)</f>
      </c>
      <c r="B7" s="227"/>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Q7" s="2" t="s">
        <v>113</v>
      </c>
      <c r="BP7" s="117" t="s">
        <v>115</v>
      </c>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S7" s="233">
        <f>IF('入力票4'!CE17="","",'入力票4'!CE17)</f>
      </c>
      <c r="CT7" s="233"/>
      <c r="CU7" s="233"/>
      <c r="CV7" s="233"/>
      <c r="CW7" s="233"/>
      <c r="CX7" s="233"/>
      <c r="CY7" s="233"/>
      <c r="CZ7" s="233"/>
      <c r="DA7" s="233"/>
      <c r="DB7" s="233"/>
      <c r="DC7" s="233"/>
      <c r="DD7" s="233"/>
      <c r="DE7" s="233"/>
      <c r="DF7" s="233"/>
      <c r="DG7" s="233"/>
      <c r="DH7" s="233"/>
      <c r="DI7" s="233"/>
      <c r="DJ7" s="233"/>
      <c r="DK7" s="233"/>
      <c r="DL7" s="233"/>
    </row>
    <row r="8" spans="68:116" ht="11.25" customHeight="1">
      <c r="BP8" s="117" t="s">
        <v>116</v>
      </c>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S8" s="213">
        <f>IF('入力票4'!U24="","",ROUNDDOWN('入力票4'!U24/SUM('入力票4'!U24:AH25)*100,1))</f>
      </c>
      <c r="CT8" s="213"/>
      <c r="CU8" s="213"/>
      <c r="CV8" s="213"/>
      <c r="CW8" s="213"/>
      <c r="CX8" s="213"/>
      <c r="CY8" s="213"/>
      <c r="CZ8" s="213"/>
      <c r="DA8" s="213"/>
      <c r="DB8" s="213"/>
      <c r="DC8" s="213"/>
      <c r="DD8" s="213"/>
      <c r="DE8" s="213"/>
      <c r="DF8" s="213"/>
      <c r="DG8" s="213"/>
      <c r="DH8" s="213"/>
      <c r="DI8" s="213"/>
      <c r="DJ8" s="213"/>
      <c r="DK8" s="213"/>
      <c r="DL8" s="213"/>
    </row>
    <row r="9" ht="11.25" customHeight="1"/>
    <row r="10" ht="11.25" customHeight="1">
      <c r="DL10" s="23"/>
    </row>
    <row r="11" spans="1:175" ht="11.25" customHeight="1">
      <c r="A11" s="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242" t="s">
        <v>307</v>
      </c>
      <c r="AD11" s="229"/>
      <c r="AE11" s="229"/>
      <c r="AF11" s="229"/>
      <c r="AG11" s="229"/>
      <c r="AH11" s="229"/>
      <c r="AI11" s="229"/>
      <c r="AJ11" s="229"/>
      <c r="AK11" s="229"/>
      <c r="AL11" s="230"/>
      <c r="AM11" s="133" t="s">
        <v>308</v>
      </c>
      <c r="AN11" s="133"/>
      <c r="AO11" s="133"/>
      <c r="AP11" s="133"/>
      <c r="AQ11" s="133"/>
      <c r="AR11" s="133"/>
      <c r="AS11" s="133"/>
      <c r="AT11" s="133"/>
      <c r="AU11" s="133"/>
      <c r="AV11" s="133"/>
      <c r="AW11" s="133"/>
      <c r="AX11" s="133"/>
      <c r="AY11" s="133"/>
      <c r="AZ11" s="133"/>
      <c r="BA11" s="139"/>
      <c r="BB11" s="139"/>
      <c r="BC11" s="139"/>
      <c r="BD11" s="139"/>
      <c r="BE11" s="139"/>
      <c r="BF11" s="139"/>
      <c r="BG11" s="139"/>
      <c r="BH11" s="138" t="s">
        <v>309</v>
      </c>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41"/>
      <c r="DN11" s="272" t="s">
        <v>76</v>
      </c>
      <c r="DO11" s="272"/>
      <c r="DP11" s="272"/>
      <c r="DQ11" s="272"/>
      <c r="DR11" s="272"/>
      <c r="DS11" s="272"/>
      <c r="DT11" s="272"/>
      <c r="DU11" s="272"/>
      <c r="DV11" s="272"/>
      <c r="DW11" s="272"/>
      <c r="DX11" s="272"/>
      <c r="DY11" s="272"/>
      <c r="DZ11" s="272"/>
      <c r="EA11" s="272"/>
      <c r="EB11" s="272"/>
      <c r="EC11" s="272"/>
      <c r="ED11" s="272"/>
      <c r="EE11" s="272"/>
      <c r="EF11" s="272"/>
      <c r="EG11" s="272"/>
      <c r="EH11" s="272"/>
      <c r="EI11" s="272"/>
      <c r="EJ11" s="272"/>
      <c r="EK11" s="272"/>
      <c r="EL11" s="272"/>
      <c r="EM11" s="272"/>
      <c r="EN11" s="272"/>
      <c r="EO11" s="272"/>
      <c r="EP11" s="272"/>
      <c r="EQ11" s="272"/>
      <c r="ER11" s="272"/>
      <c r="ES11" s="272"/>
      <c r="ET11" s="272"/>
      <c r="EU11" s="272"/>
      <c r="EV11" s="272"/>
      <c r="EW11" s="272"/>
      <c r="EX11" s="272"/>
      <c r="EY11" s="272"/>
      <c r="EZ11" s="272"/>
      <c r="FA11" s="138" t="s">
        <v>314</v>
      </c>
      <c r="FB11" s="139"/>
      <c r="FC11" s="139"/>
      <c r="FD11" s="139"/>
      <c r="FE11" s="139"/>
      <c r="FF11" s="139"/>
      <c r="FG11" s="139"/>
      <c r="FH11" s="139"/>
      <c r="FI11" s="139"/>
      <c r="FJ11" s="139"/>
      <c r="FK11" s="139"/>
      <c r="FL11" s="141"/>
      <c r="FM11" s="138" t="s">
        <v>78</v>
      </c>
      <c r="FN11" s="188"/>
      <c r="FO11" s="188"/>
      <c r="FP11" s="188"/>
      <c r="FQ11" s="188"/>
      <c r="FR11" s="188"/>
      <c r="FS11" s="189"/>
    </row>
    <row r="12" spans="1:175" ht="11.25" customHeight="1">
      <c r="A12" s="130" t="s">
        <v>310</v>
      </c>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243"/>
      <c r="AD12" s="244"/>
      <c r="AE12" s="244"/>
      <c r="AF12" s="244"/>
      <c r="AG12" s="244"/>
      <c r="AH12" s="244"/>
      <c r="AI12" s="244"/>
      <c r="AJ12" s="244"/>
      <c r="AK12" s="244"/>
      <c r="AL12" s="245"/>
      <c r="AM12" s="12"/>
      <c r="AN12" s="13"/>
      <c r="AO12" s="13"/>
      <c r="AP12" s="13"/>
      <c r="AQ12" s="13"/>
      <c r="AR12" s="13"/>
      <c r="AS12" s="13"/>
      <c r="AT12" s="13"/>
      <c r="AU12" s="13"/>
      <c r="AV12" s="13"/>
      <c r="AW12" s="13"/>
      <c r="AX12" s="13"/>
      <c r="AY12" s="13"/>
      <c r="AZ12" s="18"/>
      <c r="BA12" s="228" t="s">
        <v>77</v>
      </c>
      <c r="BB12" s="229"/>
      <c r="BC12" s="229"/>
      <c r="BD12" s="229"/>
      <c r="BE12" s="229"/>
      <c r="BF12" s="229"/>
      <c r="BG12" s="230"/>
      <c r="BH12" s="228" t="s">
        <v>118</v>
      </c>
      <c r="BI12" s="229"/>
      <c r="BJ12" s="229"/>
      <c r="BK12" s="229"/>
      <c r="BL12" s="229"/>
      <c r="BM12" s="229"/>
      <c r="BN12" s="229"/>
      <c r="BO12" s="229"/>
      <c r="BP12" s="229"/>
      <c r="BQ12" s="229"/>
      <c r="BR12" s="229"/>
      <c r="BS12" s="229"/>
      <c r="BT12" s="229"/>
      <c r="BU12" s="229"/>
      <c r="BV12" s="132" t="s">
        <v>311</v>
      </c>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4"/>
      <c r="DF12" s="234" t="s">
        <v>77</v>
      </c>
      <c r="DG12" s="234"/>
      <c r="DH12" s="234"/>
      <c r="DI12" s="234"/>
      <c r="DJ12" s="234"/>
      <c r="DK12" s="234"/>
      <c r="DL12" s="235"/>
      <c r="DN12" s="273" t="s">
        <v>385</v>
      </c>
      <c r="DO12" s="274"/>
      <c r="DP12" s="274"/>
      <c r="DQ12" s="274"/>
      <c r="DR12" s="274"/>
      <c r="DS12" s="274"/>
      <c r="DT12" s="274"/>
      <c r="DU12" s="274"/>
      <c r="DV12" s="274"/>
      <c r="DW12" s="274"/>
      <c r="DX12" s="274"/>
      <c r="DY12" s="274"/>
      <c r="DZ12" s="274"/>
      <c r="EA12" s="274"/>
      <c r="EB12" s="274"/>
      <c r="EC12" s="274"/>
      <c r="ED12" s="274"/>
      <c r="EE12" s="274"/>
      <c r="EF12" s="274"/>
      <c r="EG12" s="274"/>
      <c r="EH12" s="274"/>
      <c r="EI12" s="274"/>
      <c r="EJ12" s="274"/>
      <c r="EK12" s="274"/>
      <c r="EL12" s="274"/>
      <c r="EM12" s="274"/>
      <c r="EN12" s="274"/>
      <c r="EO12" s="274"/>
      <c r="EP12" s="274"/>
      <c r="EQ12" s="274"/>
      <c r="ER12" s="274"/>
      <c r="ES12" s="274"/>
      <c r="ET12" s="274"/>
      <c r="EU12" s="274"/>
      <c r="EV12" s="274"/>
      <c r="EW12" s="274"/>
      <c r="EX12" s="274"/>
      <c r="EY12" s="274"/>
      <c r="EZ12" s="275"/>
      <c r="FA12" s="276">
        <f>c!C39</f>
      </c>
      <c r="FB12" s="276"/>
      <c r="FC12" s="276"/>
      <c r="FD12" s="276"/>
      <c r="FE12" s="276"/>
      <c r="FF12" s="276"/>
      <c r="FG12" s="276"/>
      <c r="FH12" s="276"/>
      <c r="FI12" s="276"/>
      <c r="FJ12" s="276"/>
      <c r="FK12" s="276"/>
      <c r="FL12" s="276"/>
      <c r="FM12" s="276">
        <f>c!E39</f>
      </c>
      <c r="FN12" s="276"/>
      <c r="FO12" s="276"/>
      <c r="FP12" s="276"/>
      <c r="FQ12" s="276"/>
      <c r="FR12" s="276"/>
      <c r="FS12" s="276"/>
    </row>
    <row r="13" spans="1:175" ht="11.25" customHeight="1">
      <c r="A13" s="7"/>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58"/>
      <c r="AD13" s="159"/>
      <c r="AE13" s="159"/>
      <c r="AF13" s="159"/>
      <c r="AG13" s="159"/>
      <c r="AH13" s="159"/>
      <c r="AI13" s="159"/>
      <c r="AJ13" s="159"/>
      <c r="AK13" s="159"/>
      <c r="AL13" s="160"/>
      <c r="AM13" s="11"/>
      <c r="AN13" s="11"/>
      <c r="AO13" s="11"/>
      <c r="AP13" s="11"/>
      <c r="AQ13" s="11"/>
      <c r="AR13" s="11"/>
      <c r="AS13" s="11"/>
      <c r="AT13" s="11"/>
      <c r="AU13" s="11"/>
      <c r="AV13" s="11"/>
      <c r="AW13" s="11"/>
      <c r="AX13" s="11"/>
      <c r="AY13" s="11"/>
      <c r="AZ13" s="11"/>
      <c r="BA13" s="239" t="s">
        <v>312</v>
      </c>
      <c r="BB13" s="223"/>
      <c r="BC13" s="223"/>
      <c r="BD13" s="223"/>
      <c r="BE13" s="223"/>
      <c r="BF13" s="223"/>
      <c r="BG13" s="224"/>
      <c r="BH13" s="231"/>
      <c r="BI13" s="232"/>
      <c r="BJ13" s="232"/>
      <c r="BK13" s="232"/>
      <c r="BL13" s="232"/>
      <c r="BM13" s="232"/>
      <c r="BN13" s="232"/>
      <c r="BO13" s="232"/>
      <c r="BP13" s="232"/>
      <c r="BQ13" s="232"/>
      <c r="BR13" s="232"/>
      <c r="BS13" s="232"/>
      <c r="BT13" s="232"/>
      <c r="BU13" s="232"/>
      <c r="BV13" s="225" t="s">
        <v>313</v>
      </c>
      <c r="BW13" s="214"/>
      <c r="BX13" s="214"/>
      <c r="BY13" s="214"/>
      <c r="BZ13" s="214"/>
      <c r="CA13" s="214"/>
      <c r="CB13" s="214" t="s">
        <v>119</v>
      </c>
      <c r="CC13" s="214"/>
      <c r="CD13" s="214"/>
      <c r="CE13" s="214"/>
      <c r="CF13" s="214"/>
      <c r="CG13" s="214"/>
      <c r="CH13" s="214" t="s">
        <v>428</v>
      </c>
      <c r="CI13" s="214"/>
      <c r="CJ13" s="214"/>
      <c r="CK13" s="214"/>
      <c r="CL13" s="214"/>
      <c r="CM13" s="214"/>
      <c r="CN13" s="214" t="s">
        <v>120</v>
      </c>
      <c r="CO13" s="214"/>
      <c r="CP13" s="214"/>
      <c r="CQ13" s="214"/>
      <c r="CR13" s="214"/>
      <c r="CS13" s="214"/>
      <c r="CT13" s="214" t="s">
        <v>121</v>
      </c>
      <c r="CU13" s="214"/>
      <c r="CV13" s="214"/>
      <c r="CW13" s="214"/>
      <c r="CX13" s="214"/>
      <c r="CY13" s="214"/>
      <c r="CZ13" s="214" t="s">
        <v>65</v>
      </c>
      <c r="DA13" s="214"/>
      <c r="DB13" s="214"/>
      <c r="DC13" s="214"/>
      <c r="DD13" s="214"/>
      <c r="DE13" s="236"/>
      <c r="DF13" s="223" t="s">
        <v>122</v>
      </c>
      <c r="DG13" s="223"/>
      <c r="DH13" s="223"/>
      <c r="DI13" s="223"/>
      <c r="DJ13" s="223"/>
      <c r="DK13" s="223"/>
      <c r="DL13" s="224"/>
      <c r="DN13" s="156" t="s">
        <v>381</v>
      </c>
      <c r="DO13" s="159"/>
      <c r="DP13" s="159"/>
      <c r="DQ13" s="159"/>
      <c r="DR13" s="159"/>
      <c r="DS13" s="159"/>
      <c r="DT13" s="159"/>
      <c r="DU13" s="159"/>
      <c r="DV13" s="159"/>
      <c r="DW13" s="159"/>
      <c r="DX13" s="159"/>
      <c r="DY13" s="159"/>
      <c r="DZ13" s="159"/>
      <c r="EA13" s="159"/>
      <c r="EB13" s="159"/>
      <c r="EC13" s="159"/>
      <c r="ED13" s="159"/>
      <c r="EE13" s="159"/>
      <c r="EF13" s="159"/>
      <c r="EG13" s="159"/>
      <c r="EH13" s="159"/>
      <c r="EI13" s="159"/>
      <c r="EJ13" s="159"/>
      <c r="EK13" s="159"/>
      <c r="EL13" s="159"/>
      <c r="EM13" s="159"/>
      <c r="EN13" s="159"/>
      <c r="EO13" s="159"/>
      <c r="EP13" s="159"/>
      <c r="EQ13" s="159"/>
      <c r="ER13" s="159"/>
      <c r="ES13" s="159"/>
      <c r="ET13" s="159"/>
      <c r="EU13" s="159"/>
      <c r="EV13" s="159"/>
      <c r="EW13" s="159"/>
      <c r="EX13" s="159"/>
      <c r="EY13" s="159"/>
      <c r="EZ13" s="160"/>
      <c r="FA13" s="279">
        <f>c!B42</f>
      </c>
      <c r="FB13" s="279"/>
      <c r="FC13" s="279"/>
      <c r="FD13" s="279"/>
      <c r="FE13" s="279"/>
      <c r="FF13" s="279"/>
      <c r="FG13" s="279"/>
      <c r="FH13" s="279"/>
      <c r="FI13" s="279"/>
      <c r="FJ13" s="279"/>
      <c r="FK13" s="279"/>
      <c r="FL13" s="279"/>
      <c r="FM13" s="279">
        <f>c!C42</f>
      </c>
      <c r="FN13" s="279"/>
      <c r="FO13" s="279"/>
      <c r="FP13" s="279"/>
      <c r="FQ13" s="279"/>
      <c r="FR13" s="279"/>
      <c r="FS13" s="279"/>
    </row>
    <row r="14" spans="1:175" ht="11.25" customHeight="1">
      <c r="A14" s="12" t="s">
        <v>6</v>
      </c>
      <c r="B14" s="13"/>
      <c r="C14" s="13"/>
      <c r="D14" s="13"/>
      <c r="E14" s="13"/>
      <c r="F14" s="153" t="s">
        <v>5</v>
      </c>
      <c r="G14" s="153"/>
      <c r="H14" s="153"/>
      <c r="I14" s="153"/>
      <c r="J14" s="153"/>
      <c r="K14" s="153"/>
      <c r="L14" s="153"/>
      <c r="M14" s="153"/>
      <c r="N14" s="153"/>
      <c r="O14" s="153"/>
      <c r="P14" s="153"/>
      <c r="Q14" s="153"/>
      <c r="R14" s="153"/>
      <c r="S14" s="153"/>
      <c r="T14" s="153"/>
      <c r="U14" s="153"/>
      <c r="V14" s="153"/>
      <c r="W14" s="153"/>
      <c r="X14" s="153"/>
      <c r="Y14" s="153"/>
      <c r="Z14" s="153"/>
      <c r="AA14" s="153"/>
      <c r="AB14" s="153"/>
      <c r="AC14" s="240">
        <f>c!E152</f>
      </c>
      <c r="AD14" s="240"/>
      <c r="AE14" s="240"/>
      <c r="AF14" s="240"/>
      <c r="AG14" s="240"/>
      <c r="AH14" s="240"/>
      <c r="AI14" s="240"/>
      <c r="AJ14" s="240"/>
      <c r="AK14" s="240"/>
      <c r="AL14" s="240"/>
      <c r="AM14" s="240">
        <f>c!C3</f>
      </c>
      <c r="AN14" s="240"/>
      <c r="AO14" s="240"/>
      <c r="AP14" s="240"/>
      <c r="AQ14" s="240"/>
      <c r="AR14" s="240"/>
      <c r="AS14" s="240"/>
      <c r="AT14" s="240"/>
      <c r="AU14" s="240"/>
      <c r="AV14" s="240"/>
      <c r="AW14" s="240"/>
      <c r="AX14" s="240"/>
      <c r="AY14" s="240"/>
      <c r="AZ14" s="240"/>
      <c r="BA14" s="240">
        <f>c!E3</f>
      </c>
      <c r="BB14" s="240"/>
      <c r="BC14" s="240"/>
      <c r="BD14" s="240"/>
      <c r="BE14" s="240"/>
      <c r="BF14" s="240"/>
      <c r="BG14" s="240"/>
      <c r="BH14" s="240">
        <f>c!Q48</f>
      </c>
      <c r="BI14" s="240"/>
      <c r="BJ14" s="240"/>
      <c r="BK14" s="240"/>
      <c r="BL14" s="240"/>
      <c r="BM14" s="240"/>
      <c r="BN14" s="240"/>
      <c r="BO14" s="240"/>
      <c r="BP14" s="240"/>
      <c r="BQ14" s="240"/>
      <c r="BR14" s="240"/>
      <c r="BS14" s="240"/>
      <c r="BT14" s="240"/>
      <c r="BU14" s="240"/>
      <c r="BV14" s="237">
        <f>c!B48</f>
      </c>
      <c r="BW14" s="238"/>
      <c r="BX14" s="238"/>
      <c r="BY14" s="238"/>
      <c r="BZ14" s="238"/>
      <c r="CA14" s="238"/>
      <c r="CB14" s="248">
        <f>c!C48</f>
      </c>
      <c r="CC14" s="248"/>
      <c r="CD14" s="248"/>
      <c r="CE14" s="248"/>
      <c r="CF14" s="248"/>
      <c r="CG14" s="248"/>
      <c r="CH14" s="241">
        <f>c!D48</f>
      </c>
      <c r="CI14" s="241"/>
      <c r="CJ14" s="241"/>
      <c r="CK14" s="241"/>
      <c r="CL14" s="241"/>
      <c r="CM14" s="241"/>
      <c r="CN14" s="238">
        <f>c!E48</f>
      </c>
      <c r="CO14" s="238"/>
      <c r="CP14" s="238"/>
      <c r="CQ14" s="238"/>
      <c r="CR14" s="238"/>
      <c r="CS14" s="238"/>
      <c r="CT14" s="238">
        <f>c!F48</f>
      </c>
      <c r="CU14" s="238"/>
      <c r="CV14" s="238"/>
      <c r="CW14" s="238"/>
      <c r="CX14" s="238"/>
      <c r="CY14" s="238"/>
      <c r="CZ14" s="238">
        <f>c!G48</f>
      </c>
      <c r="DA14" s="238"/>
      <c r="DB14" s="238"/>
      <c r="DC14" s="238"/>
      <c r="DD14" s="238"/>
      <c r="DE14" s="247"/>
      <c r="DF14" s="240">
        <f>c!U48</f>
      </c>
      <c r="DG14" s="240"/>
      <c r="DH14" s="240"/>
      <c r="DI14" s="240"/>
      <c r="DJ14" s="240"/>
      <c r="DK14" s="240"/>
      <c r="DL14" s="240"/>
      <c r="DN14" s="138" t="s">
        <v>316</v>
      </c>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280">
        <f>c!C45</f>
      </c>
      <c r="FN14" s="280"/>
      <c r="FO14" s="280"/>
      <c r="FP14" s="280"/>
      <c r="FQ14" s="280"/>
      <c r="FR14" s="280"/>
      <c r="FS14" s="281"/>
    </row>
    <row r="15" spans="1:116" ht="11.25" customHeight="1">
      <c r="A15" s="12"/>
      <c r="B15" s="13"/>
      <c r="C15" s="51" t="s">
        <v>7</v>
      </c>
      <c r="D15" s="52"/>
      <c r="E15" s="52"/>
      <c r="F15" s="52"/>
      <c r="G15" s="52"/>
      <c r="H15" s="250" t="s">
        <v>383</v>
      </c>
      <c r="I15" s="250"/>
      <c r="J15" s="250"/>
      <c r="K15" s="250"/>
      <c r="L15" s="250"/>
      <c r="M15" s="250"/>
      <c r="N15" s="250"/>
      <c r="O15" s="250"/>
      <c r="P15" s="250"/>
      <c r="Q15" s="250"/>
      <c r="R15" s="250"/>
      <c r="S15" s="250"/>
      <c r="T15" s="250"/>
      <c r="U15" s="250"/>
      <c r="V15" s="250"/>
      <c r="W15" s="250"/>
      <c r="X15" s="250"/>
      <c r="Y15" s="250"/>
      <c r="Z15" s="250"/>
      <c r="AA15" s="250"/>
      <c r="AB15" s="251"/>
      <c r="AC15" s="208">
        <f>c!E153</f>
      </c>
      <c r="AD15" s="208"/>
      <c r="AE15" s="208"/>
      <c r="AF15" s="208"/>
      <c r="AG15" s="208"/>
      <c r="AH15" s="208"/>
      <c r="AI15" s="208"/>
      <c r="AJ15" s="208"/>
      <c r="AK15" s="208"/>
      <c r="AL15" s="208"/>
      <c r="AM15" s="208">
        <f>c!C4</f>
      </c>
      <c r="AN15" s="208"/>
      <c r="AO15" s="208"/>
      <c r="AP15" s="208"/>
      <c r="AQ15" s="208"/>
      <c r="AR15" s="208"/>
      <c r="AS15" s="208"/>
      <c r="AT15" s="208"/>
      <c r="AU15" s="208"/>
      <c r="AV15" s="208"/>
      <c r="AW15" s="208"/>
      <c r="AX15" s="208"/>
      <c r="AY15" s="208"/>
      <c r="AZ15" s="208"/>
      <c r="BA15" s="208">
        <f>c!E4</f>
      </c>
      <c r="BB15" s="208"/>
      <c r="BC15" s="208"/>
      <c r="BD15" s="208"/>
      <c r="BE15" s="208"/>
      <c r="BF15" s="208"/>
      <c r="BG15" s="208"/>
      <c r="BH15" s="208">
        <f>c!Q49</f>
      </c>
      <c r="BI15" s="208"/>
      <c r="BJ15" s="208"/>
      <c r="BK15" s="208"/>
      <c r="BL15" s="208"/>
      <c r="BM15" s="208"/>
      <c r="BN15" s="208"/>
      <c r="BO15" s="208"/>
      <c r="BP15" s="208"/>
      <c r="BQ15" s="208"/>
      <c r="BR15" s="208"/>
      <c r="BS15" s="208"/>
      <c r="BT15" s="208"/>
      <c r="BU15" s="208"/>
      <c r="BV15" s="252">
        <f>c!B49</f>
      </c>
      <c r="BW15" s="209"/>
      <c r="BX15" s="209"/>
      <c r="BY15" s="209"/>
      <c r="BZ15" s="209"/>
      <c r="CA15" s="209"/>
      <c r="CB15" s="249">
        <f>c!C49</f>
      </c>
      <c r="CC15" s="249"/>
      <c r="CD15" s="249"/>
      <c r="CE15" s="249"/>
      <c r="CF15" s="249"/>
      <c r="CG15" s="249"/>
      <c r="CH15" s="198">
        <f>c!D49</f>
      </c>
      <c r="CI15" s="198"/>
      <c r="CJ15" s="198"/>
      <c r="CK15" s="198"/>
      <c r="CL15" s="198"/>
      <c r="CM15" s="198"/>
      <c r="CN15" s="209">
        <f>c!E49</f>
      </c>
      <c r="CO15" s="209"/>
      <c r="CP15" s="209"/>
      <c r="CQ15" s="209"/>
      <c r="CR15" s="209"/>
      <c r="CS15" s="209"/>
      <c r="CT15" s="209">
        <f>c!F49</f>
      </c>
      <c r="CU15" s="209"/>
      <c r="CV15" s="209"/>
      <c r="CW15" s="209"/>
      <c r="CX15" s="209"/>
      <c r="CY15" s="209"/>
      <c r="CZ15" s="209">
        <f>c!G49</f>
      </c>
      <c r="DA15" s="209"/>
      <c r="DB15" s="209"/>
      <c r="DC15" s="209"/>
      <c r="DD15" s="209"/>
      <c r="DE15" s="210"/>
      <c r="DF15" s="208">
        <f>c!U49</f>
      </c>
      <c r="DG15" s="208"/>
      <c r="DH15" s="208"/>
      <c r="DI15" s="208"/>
      <c r="DJ15" s="208"/>
      <c r="DK15" s="208"/>
      <c r="DL15" s="208"/>
    </row>
    <row r="16" spans="1:175" ht="11.25" customHeight="1">
      <c r="A16" s="53" t="s">
        <v>8</v>
      </c>
      <c r="B16" s="54"/>
      <c r="C16" s="54"/>
      <c r="D16" s="54"/>
      <c r="E16" s="54"/>
      <c r="F16" s="253" t="s">
        <v>9</v>
      </c>
      <c r="G16" s="253"/>
      <c r="H16" s="253"/>
      <c r="I16" s="253"/>
      <c r="J16" s="253"/>
      <c r="K16" s="253"/>
      <c r="L16" s="253"/>
      <c r="M16" s="253"/>
      <c r="N16" s="253"/>
      <c r="O16" s="253"/>
      <c r="P16" s="253"/>
      <c r="Q16" s="253"/>
      <c r="R16" s="253"/>
      <c r="S16" s="253"/>
      <c r="T16" s="253"/>
      <c r="U16" s="253"/>
      <c r="V16" s="253"/>
      <c r="W16" s="253"/>
      <c r="X16" s="253"/>
      <c r="Y16" s="253"/>
      <c r="Z16" s="253"/>
      <c r="AA16" s="253"/>
      <c r="AB16" s="254"/>
      <c r="AC16" s="190">
        <f>c!E154</f>
      </c>
      <c r="AD16" s="190"/>
      <c r="AE16" s="190"/>
      <c r="AF16" s="190"/>
      <c r="AG16" s="190"/>
      <c r="AH16" s="190"/>
      <c r="AI16" s="190"/>
      <c r="AJ16" s="190"/>
      <c r="AK16" s="190"/>
      <c r="AL16" s="190"/>
      <c r="AM16" s="190">
        <f>c!C5</f>
      </c>
      <c r="AN16" s="190"/>
      <c r="AO16" s="190"/>
      <c r="AP16" s="190"/>
      <c r="AQ16" s="190"/>
      <c r="AR16" s="190"/>
      <c r="AS16" s="190"/>
      <c r="AT16" s="190"/>
      <c r="AU16" s="190"/>
      <c r="AV16" s="190"/>
      <c r="AW16" s="190"/>
      <c r="AX16" s="190"/>
      <c r="AY16" s="190"/>
      <c r="AZ16" s="190"/>
      <c r="BA16" s="190">
        <f>c!E5</f>
      </c>
      <c r="BB16" s="190"/>
      <c r="BC16" s="190"/>
      <c r="BD16" s="190"/>
      <c r="BE16" s="190"/>
      <c r="BF16" s="190"/>
      <c r="BG16" s="190"/>
      <c r="BH16" s="190">
        <f>c!Q50</f>
      </c>
      <c r="BI16" s="190"/>
      <c r="BJ16" s="190"/>
      <c r="BK16" s="190"/>
      <c r="BL16" s="190"/>
      <c r="BM16" s="190"/>
      <c r="BN16" s="190"/>
      <c r="BO16" s="190"/>
      <c r="BP16" s="190"/>
      <c r="BQ16" s="190"/>
      <c r="BR16" s="190"/>
      <c r="BS16" s="190"/>
      <c r="BT16" s="190"/>
      <c r="BU16" s="190"/>
      <c r="BV16" s="246">
        <f>c!B50</f>
      </c>
      <c r="BW16" s="198"/>
      <c r="BX16" s="198"/>
      <c r="BY16" s="198"/>
      <c r="BZ16" s="198"/>
      <c r="CA16" s="198"/>
      <c r="CB16" s="217">
        <f>c!C50</f>
      </c>
      <c r="CC16" s="217"/>
      <c r="CD16" s="217"/>
      <c r="CE16" s="217"/>
      <c r="CF16" s="217"/>
      <c r="CG16" s="217"/>
      <c r="CH16" s="198">
        <f>c!D50</f>
      </c>
      <c r="CI16" s="198"/>
      <c r="CJ16" s="198"/>
      <c r="CK16" s="198"/>
      <c r="CL16" s="198"/>
      <c r="CM16" s="198"/>
      <c r="CN16" s="198">
        <f>c!E50</f>
      </c>
      <c r="CO16" s="198"/>
      <c r="CP16" s="198"/>
      <c r="CQ16" s="198"/>
      <c r="CR16" s="198"/>
      <c r="CS16" s="198"/>
      <c r="CT16" s="198">
        <f>c!F50</f>
      </c>
      <c r="CU16" s="198"/>
      <c r="CV16" s="198"/>
      <c r="CW16" s="198"/>
      <c r="CX16" s="198"/>
      <c r="CY16" s="198"/>
      <c r="CZ16" s="198">
        <f>c!G50</f>
      </c>
      <c r="DA16" s="198"/>
      <c r="DB16" s="198"/>
      <c r="DC16" s="198"/>
      <c r="DD16" s="198"/>
      <c r="DE16" s="207"/>
      <c r="DF16" s="190">
        <f>c!U50</f>
      </c>
      <c r="DG16" s="190"/>
      <c r="DH16" s="190"/>
      <c r="DI16" s="190"/>
      <c r="DJ16" s="190"/>
      <c r="DK16" s="190"/>
      <c r="DL16" s="190"/>
      <c r="DN16" s="170" t="s">
        <v>79</v>
      </c>
      <c r="DO16" s="166"/>
      <c r="DP16" s="166"/>
      <c r="DQ16" s="166"/>
      <c r="DR16" s="166"/>
      <c r="DS16" s="166"/>
      <c r="DT16" s="166"/>
      <c r="DU16" s="166"/>
      <c r="DV16" s="166"/>
      <c r="DW16" s="166"/>
      <c r="DX16" s="166"/>
      <c r="DY16" s="166"/>
      <c r="DZ16" s="166"/>
      <c r="EA16" s="166"/>
      <c r="EB16" s="166"/>
      <c r="EC16" s="166"/>
      <c r="ED16" s="166"/>
      <c r="EE16" s="166"/>
      <c r="EF16" s="166"/>
      <c r="EG16" s="166"/>
      <c r="EH16" s="166"/>
      <c r="EI16" s="166"/>
      <c r="EJ16" s="166"/>
      <c r="EK16" s="166"/>
      <c r="EL16" s="166"/>
      <c r="EM16" s="166"/>
      <c r="EN16" s="166"/>
      <c r="EO16" s="166"/>
      <c r="EP16" s="166"/>
      <c r="EQ16" s="166"/>
      <c r="ER16" s="166"/>
      <c r="ES16" s="166"/>
      <c r="ET16" s="166"/>
      <c r="EU16" s="166"/>
      <c r="EV16" s="166"/>
      <c r="EW16" s="166"/>
      <c r="EX16" s="166"/>
      <c r="EY16" s="166"/>
      <c r="EZ16" s="166"/>
      <c r="FA16" s="25" t="s">
        <v>315</v>
      </c>
      <c r="FB16" s="25"/>
      <c r="FC16" s="25"/>
      <c r="FD16" s="25"/>
      <c r="FE16" s="25"/>
      <c r="FF16" s="25"/>
      <c r="FG16" s="25"/>
      <c r="FH16" s="25"/>
      <c r="FI16" s="25"/>
      <c r="FJ16" s="25"/>
      <c r="FK16" s="25"/>
      <c r="FL16" s="25"/>
      <c r="FM16" s="26" t="s">
        <v>78</v>
      </c>
      <c r="FN16" s="26"/>
      <c r="FO16" s="26"/>
      <c r="FP16" s="26"/>
      <c r="FQ16" s="26"/>
      <c r="FR16" s="26"/>
      <c r="FS16" s="27"/>
    </row>
    <row r="17" spans="1:175" ht="11.25" customHeight="1">
      <c r="A17" s="53" t="s">
        <v>10</v>
      </c>
      <c r="B17" s="54"/>
      <c r="C17" s="54"/>
      <c r="D17" s="54"/>
      <c r="E17" s="54"/>
      <c r="F17" s="253" t="s">
        <v>11</v>
      </c>
      <c r="G17" s="253"/>
      <c r="H17" s="253"/>
      <c r="I17" s="253"/>
      <c r="J17" s="253"/>
      <c r="K17" s="253"/>
      <c r="L17" s="253"/>
      <c r="M17" s="253"/>
      <c r="N17" s="253"/>
      <c r="O17" s="253"/>
      <c r="P17" s="253"/>
      <c r="Q17" s="253"/>
      <c r="R17" s="253"/>
      <c r="S17" s="253"/>
      <c r="T17" s="253"/>
      <c r="U17" s="253"/>
      <c r="V17" s="253"/>
      <c r="W17" s="253"/>
      <c r="X17" s="253"/>
      <c r="Y17" s="253"/>
      <c r="Z17" s="253"/>
      <c r="AA17" s="253"/>
      <c r="AB17" s="254"/>
      <c r="AC17" s="190">
        <f>c!E155</f>
      </c>
      <c r="AD17" s="190"/>
      <c r="AE17" s="190"/>
      <c r="AF17" s="190"/>
      <c r="AG17" s="190"/>
      <c r="AH17" s="190"/>
      <c r="AI17" s="190"/>
      <c r="AJ17" s="190"/>
      <c r="AK17" s="190"/>
      <c r="AL17" s="190"/>
      <c r="AM17" s="190">
        <f>c!C6</f>
      </c>
      <c r="AN17" s="190"/>
      <c r="AO17" s="190"/>
      <c r="AP17" s="190"/>
      <c r="AQ17" s="190"/>
      <c r="AR17" s="190"/>
      <c r="AS17" s="190"/>
      <c r="AT17" s="190"/>
      <c r="AU17" s="190"/>
      <c r="AV17" s="190"/>
      <c r="AW17" s="190"/>
      <c r="AX17" s="190"/>
      <c r="AY17" s="190"/>
      <c r="AZ17" s="190"/>
      <c r="BA17" s="190">
        <f>c!E6</f>
      </c>
      <c r="BB17" s="190"/>
      <c r="BC17" s="190"/>
      <c r="BD17" s="190"/>
      <c r="BE17" s="190"/>
      <c r="BF17" s="190"/>
      <c r="BG17" s="190"/>
      <c r="BH17" s="190">
        <f>c!Q51</f>
      </c>
      <c r="BI17" s="190"/>
      <c r="BJ17" s="190"/>
      <c r="BK17" s="190"/>
      <c r="BL17" s="190"/>
      <c r="BM17" s="190"/>
      <c r="BN17" s="190"/>
      <c r="BO17" s="190"/>
      <c r="BP17" s="190"/>
      <c r="BQ17" s="190"/>
      <c r="BR17" s="190"/>
      <c r="BS17" s="190"/>
      <c r="BT17" s="190"/>
      <c r="BU17" s="190"/>
      <c r="BV17" s="246">
        <f>c!B51</f>
      </c>
      <c r="BW17" s="198"/>
      <c r="BX17" s="198"/>
      <c r="BY17" s="198"/>
      <c r="BZ17" s="198"/>
      <c r="CA17" s="198"/>
      <c r="CB17" s="217">
        <f>c!C51</f>
      </c>
      <c r="CC17" s="217"/>
      <c r="CD17" s="217"/>
      <c r="CE17" s="217"/>
      <c r="CF17" s="217"/>
      <c r="CG17" s="217"/>
      <c r="CH17" s="198">
        <f>c!D51</f>
      </c>
      <c r="CI17" s="198"/>
      <c r="CJ17" s="198"/>
      <c r="CK17" s="198"/>
      <c r="CL17" s="198"/>
      <c r="CM17" s="198"/>
      <c r="CN17" s="198">
        <f>c!E51</f>
      </c>
      <c r="CO17" s="198"/>
      <c r="CP17" s="198"/>
      <c r="CQ17" s="198"/>
      <c r="CR17" s="198"/>
      <c r="CS17" s="198"/>
      <c r="CT17" s="198">
        <f>c!F51</f>
      </c>
      <c r="CU17" s="198"/>
      <c r="CV17" s="198"/>
      <c r="CW17" s="198"/>
      <c r="CX17" s="198"/>
      <c r="CY17" s="198"/>
      <c r="CZ17" s="198">
        <f>c!G51</f>
      </c>
      <c r="DA17" s="198"/>
      <c r="DB17" s="198"/>
      <c r="DC17" s="198"/>
      <c r="DD17" s="198"/>
      <c r="DE17" s="207"/>
      <c r="DF17" s="190">
        <f>c!U51</f>
      </c>
      <c r="DG17" s="190"/>
      <c r="DH17" s="190"/>
      <c r="DI17" s="190"/>
      <c r="DJ17" s="190"/>
      <c r="DK17" s="190"/>
      <c r="DL17" s="190"/>
      <c r="DN17" s="5"/>
      <c r="DO17" s="6"/>
      <c r="DP17" s="277" t="s">
        <v>80</v>
      </c>
      <c r="DQ17" s="277"/>
      <c r="DR17" s="277"/>
      <c r="DS17" s="277"/>
      <c r="DT17" s="277"/>
      <c r="DU17" s="277"/>
      <c r="DV17" s="277"/>
      <c r="DW17" s="277"/>
      <c r="DX17" s="277"/>
      <c r="DY17" s="277"/>
      <c r="DZ17" s="277"/>
      <c r="EA17" s="277"/>
      <c r="EB17" s="277"/>
      <c r="EC17" s="277"/>
      <c r="ED17" s="277"/>
      <c r="EE17" s="277"/>
      <c r="EF17" s="277"/>
      <c r="EG17" s="277"/>
      <c r="EH17" s="277"/>
      <c r="EI17" s="277"/>
      <c r="EJ17" s="277"/>
      <c r="EK17" s="277"/>
      <c r="EL17" s="277"/>
      <c r="EM17" s="277"/>
      <c r="EN17" s="277"/>
      <c r="EO17" s="277"/>
      <c r="EP17" s="277"/>
      <c r="EQ17" s="277"/>
      <c r="ER17" s="277"/>
      <c r="ES17" s="277"/>
      <c r="ET17" s="277"/>
      <c r="EU17" s="277"/>
      <c r="EV17" s="277"/>
      <c r="EW17" s="277"/>
      <c r="EX17" s="277"/>
      <c r="EY17" s="277"/>
      <c r="EZ17" s="277"/>
      <c r="FA17" s="278">
        <f>IF('入力票5'!BN7="","",IF('入力票5'!BN7=1,"有",IF('入力票5'!BN7=2,"無","適用除外")))</f>
      </c>
      <c r="FB17" s="278"/>
      <c r="FC17" s="278"/>
      <c r="FD17" s="278"/>
      <c r="FE17" s="278"/>
      <c r="FF17" s="278"/>
      <c r="FG17" s="278"/>
      <c r="FH17" s="278"/>
      <c r="FI17" s="278"/>
      <c r="FJ17" s="278"/>
      <c r="FK17" s="278"/>
      <c r="FL17" s="278"/>
      <c r="FM17" s="28"/>
      <c r="FN17" s="29"/>
      <c r="FO17" s="29"/>
      <c r="FP17" s="29"/>
      <c r="FQ17" s="29"/>
      <c r="FR17" s="29"/>
      <c r="FS17" s="30"/>
    </row>
    <row r="18" spans="1:175" ht="11.25" customHeight="1">
      <c r="A18" s="53" t="s">
        <v>12</v>
      </c>
      <c r="B18" s="54"/>
      <c r="C18" s="54"/>
      <c r="D18" s="54"/>
      <c r="E18" s="54"/>
      <c r="F18" s="253" t="s">
        <v>13</v>
      </c>
      <c r="G18" s="253"/>
      <c r="H18" s="253"/>
      <c r="I18" s="253"/>
      <c r="J18" s="253"/>
      <c r="K18" s="253"/>
      <c r="L18" s="253"/>
      <c r="M18" s="253"/>
      <c r="N18" s="253"/>
      <c r="O18" s="253"/>
      <c r="P18" s="253"/>
      <c r="Q18" s="253"/>
      <c r="R18" s="253"/>
      <c r="S18" s="253"/>
      <c r="T18" s="253"/>
      <c r="U18" s="253"/>
      <c r="V18" s="253"/>
      <c r="W18" s="253"/>
      <c r="X18" s="253"/>
      <c r="Y18" s="253"/>
      <c r="Z18" s="253"/>
      <c r="AA18" s="253"/>
      <c r="AB18" s="254"/>
      <c r="AC18" s="190">
        <f>c!E156</f>
      </c>
      <c r="AD18" s="190"/>
      <c r="AE18" s="190"/>
      <c r="AF18" s="190"/>
      <c r="AG18" s="190"/>
      <c r="AH18" s="190"/>
      <c r="AI18" s="190"/>
      <c r="AJ18" s="190"/>
      <c r="AK18" s="190"/>
      <c r="AL18" s="190"/>
      <c r="AM18" s="190">
        <f>c!C7</f>
      </c>
      <c r="AN18" s="190"/>
      <c r="AO18" s="190"/>
      <c r="AP18" s="190"/>
      <c r="AQ18" s="190"/>
      <c r="AR18" s="190"/>
      <c r="AS18" s="190"/>
      <c r="AT18" s="190"/>
      <c r="AU18" s="190"/>
      <c r="AV18" s="190"/>
      <c r="AW18" s="190"/>
      <c r="AX18" s="190"/>
      <c r="AY18" s="190"/>
      <c r="AZ18" s="190"/>
      <c r="BA18" s="190">
        <f>c!E7</f>
      </c>
      <c r="BB18" s="190"/>
      <c r="BC18" s="190"/>
      <c r="BD18" s="190"/>
      <c r="BE18" s="190"/>
      <c r="BF18" s="190"/>
      <c r="BG18" s="190"/>
      <c r="BH18" s="190">
        <f>c!Q52</f>
      </c>
      <c r="BI18" s="190"/>
      <c r="BJ18" s="190"/>
      <c r="BK18" s="190"/>
      <c r="BL18" s="190"/>
      <c r="BM18" s="190"/>
      <c r="BN18" s="190"/>
      <c r="BO18" s="190"/>
      <c r="BP18" s="190"/>
      <c r="BQ18" s="190"/>
      <c r="BR18" s="190"/>
      <c r="BS18" s="190"/>
      <c r="BT18" s="190"/>
      <c r="BU18" s="190"/>
      <c r="BV18" s="246">
        <f>c!B52</f>
      </c>
      <c r="BW18" s="198"/>
      <c r="BX18" s="198"/>
      <c r="BY18" s="198"/>
      <c r="BZ18" s="198"/>
      <c r="CA18" s="198"/>
      <c r="CB18" s="217">
        <f>c!C52</f>
      </c>
      <c r="CC18" s="217"/>
      <c r="CD18" s="217"/>
      <c r="CE18" s="217"/>
      <c r="CF18" s="217"/>
      <c r="CG18" s="217"/>
      <c r="CH18" s="198">
        <f>c!D52</f>
      </c>
      <c r="CI18" s="198"/>
      <c r="CJ18" s="198"/>
      <c r="CK18" s="198"/>
      <c r="CL18" s="198"/>
      <c r="CM18" s="198"/>
      <c r="CN18" s="198">
        <f>c!E52</f>
      </c>
      <c r="CO18" s="198"/>
      <c r="CP18" s="198"/>
      <c r="CQ18" s="198"/>
      <c r="CR18" s="198"/>
      <c r="CS18" s="198"/>
      <c r="CT18" s="198">
        <f>c!F52</f>
      </c>
      <c r="CU18" s="198"/>
      <c r="CV18" s="198"/>
      <c r="CW18" s="198"/>
      <c r="CX18" s="198"/>
      <c r="CY18" s="198"/>
      <c r="CZ18" s="198">
        <f>c!G52</f>
      </c>
      <c r="DA18" s="198"/>
      <c r="DB18" s="198"/>
      <c r="DC18" s="198"/>
      <c r="DD18" s="198"/>
      <c r="DE18" s="207"/>
      <c r="DF18" s="190">
        <f>c!U52</f>
      </c>
      <c r="DG18" s="190"/>
      <c r="DH18" s="190"/>
      <c r="DI18" s="190"/>
      <c r="DJ18" s="190"/>
      <c r="DK18" s="190"/>
      <c r="DL18" s="190"/>
      <c r="DN18" s="72"/>
      <c r="DO18" s="73"/>
      <c r="DP18" s="283" t="s">
        <v>369</v>
      </c>
      <c r="DQ18" s="283"/>
      <c r="DR18" s="283"/>
      <c r="DS18" s="283"/>
      <c r="DT18" s="283"/>
      <c r="DU18" s="283"/>
      <c r="DV18" s="283"/>
      <c r="DW18" s="283"/>
      <c r="DX18" s="283"/>
      <c r="DY18" s="283"/>
      <c r="DZ18" s="283"/>
      <c r="EA18" s="283"/>
      <c r="EB18" s="283"/>
      <c r="EC18" s="283"/>
      <c r="ED18" s="283"/>
      <c r="EE18" s="283"/>
      <c r="EF18" s="283"/>
      <c r="EG18" s="283"/>
      <c r="EH18" s="283"/>
      <c r="EI18" s="283"/>
      <c r="EJ18" s="283"/>
      <c r="EK18" s="283"/>
      <c r="EL18" s="283"/>
      <c r="EM18" s="283"/>
      <c r="EN18" s="283"/>
      <c r="EO18" s="283"/>
      <c r="EP18" s="283"/>
      <c r="EQ18" s="283"/>
      <c r="ER18" s="283"/>
      <c r="ES18" s="283"/>
      <c r="ET18" s="283"/>
      <c r="EU18" s="283"/>
      <c r="EV18" s="283"/>
      <c r="EW18" s="283"/>
      <c r="EX18" s="283"/>
      <c r="EY18" s="283"/>
      <c r="EZ18" s="283"/>
      <c r="FA18" s="191">
        <f>IF('入力票5'!BN8="","",IF('入力票5'!BN8=1,"有",IF('入力票5'!BN8=2,"無","適用除外")))</f>
      </c>
      <c r="FB18" s="191"/>
      <c r="FC18" s="191"/>
      <c r="FD18" s="191"/>
      <c r="FE18" s="191"/>
      <c r="FF18" s="191"/>
      <c r="FG18" s="191"/>
      <c r="FH18" s="191"/>
      <c r="FI18" s="191"/>
      <c r="FJ18" s="191"/>
      <c r="FK18" s="191"/>
      <c r="FL18" s="191"/>
      <c r="FM18" s="31"/>
      <c r="FN18" s="24"/>
      <c r="FO18" s="24"/>
      <c r="FP18" s="24"/>
      <c r="FQ18" s="24"/>
      <c r="FR18" s="24"/>
      <c r="FS18" s="32"/>
    </row>
    <row r="19" spans="1:175" ht="11.25" customHeight="1">
      <c r="A19" s="12" t="s">
        <v>14</v>
      </c>
      <c r="B19" s="13"/>
      <c r="C19" s="13"/>
      <c r="D19" s="13"/>
      <c r="E19" s="13"/>
      <c r="F19" s="261" t="s">
        <v>15</v>
      </c>
      <c r="G19" s="261"/>
      <c r="H19" s="261"/>
      <c r="I19" s="261"/>
      <c r="J19" s="261"/>
      <c r="K19" s="261"/>
      <c r="L19" s="261"/>
      <c r="M19" s="261"/>
      <c r="N19" s="261"/>
      <c r="O19" s="261"/>
      <c r="P19" s="261"/>
      <c r="Q19" s="261"/>
      <c r="R19" s="261"/>
      <c r="S19" s="261"/>
      <c r="T19" s="261"/>
      <c r="U19" s="261"/>
      <c r="V19" s="261"/>
      <c r="W19" s="261"/>
      <c r="X19" s="261"/>
      <c r="Y19" s="261"/>
      <c r="Z19" s="261"/>
      <c r="AA19" s="261"/>
      <c r="AB19" s="262"/>
      <c r="AC19" s="263">
        <f>c!E157</f>
      </c>
      <c r="AD19" s="263"/>
      <c r="AE19" s="263"/>
      <c r="AF19" s="263"/>
      <c r="AG19" s="263"/>
      <c r="AH19" s="263"/>
      <c r="AI19" s="263"/>
      <c r="AJ19" s="263"/>
      <c r="AK19" s="263"/>
      <c r="AL19" s="263"/>
      <c r="AM19" s="263">
        <f>c!C8</f>
      </c>
      <c r="AN19" s="263"/>
      <c r="AO19" s="263"/>
      <c r="AP19" s="263"/>
      <c r="AQ19" s="263"/>
      <c r="AR19" s="263"/>
      <c r="AS19" s="263"/>
      <c r="AT19" s="263"/>
      <c r="AU19" s="263"/>
      <c r="AV19" s="263"/>
      <c r="AW19" s="263"/>
      <c r="AX19" s="263"/>
      <c r="AY19" s="263"/>
      <c r="AZ19" s="263"/>
      <c r="BA19" s="263">
        <f>c!E8</f>
      </c>
      <c r="BB19" s="263"/>
      <c r="BC19" s="263"/>
      <c r="BD19" s="263"/>
      <c r="BE19" s="263"/>
      <c r="BF19" s="263"/>
      <c r="BG19" s="263"/>
      <c r="BH19" s="263">
        <f>c!Q53</f>
      </c>
      <c r="BI19" s="263"/>
      <c r="BJ19" s="263"/>
      <c r="BK19" s="263"/>
      <c r="BL19" s="263"/>
      <c r="BM19" s="263"/>
      <c r="BN19" s="263"/>
      <c r="BO19" s="263"/>
      <c r="BP19" s="263"/>
      <c r="BQ19" s="263"/>
      <c r="BR19" s="263"/>
      <c r="BS19" s="263"/>
      <c r="BT19" s="263"/>
      <c r="BU19" s="263"/>
      <c r="BV19" s="255">
        <f>c!B53</f>
      </c>
      <c r="BW19" s="256"/>
      <c r="BX19" s="256"/>
      <c r="BY19" s="256"/>
      <c r="BZ19" s="256"/>
      <c r="CA19" s="256"/>
      <c r="CB19" s="257">
        <f>c!C53</f>
      </c>
      <c r="CC19" s="257"/>
      <c r="CD19" s="257"/>
      <c r="CE19" s="257"/>
      <c r="CF19" s="257"/>
      <c r="CG19" s="257"/>
      <c r="CH19" s="198">
        <f>c!D53</f>
      </c>
      <c r="CI19" s="198"/>
      <c r="CJ19" s="198"/>
      <c r="CK19" s="198"/>
      <c r="CL19" s="198"/>
      <c r="CM19" s="198"/>
      <c r="CN19" s="256">
        <f>c!E53</f>
      </c>
      <c r="CO19" s="256"/>
      <c r="CP19" s="256"/>
      <c r="CQ19" s="256"/>
      <c r="CR19" s="256"/>
      <c r="CS19" s="256"/>
      <c r="CT19" s="256">
        <f>c!F53</f>
      </c>
      <c r="CU19" s="256"/>
      <c r="CV19" s="256"/>
      <c r="CW19" s="256"/>
      <c r="CX19" s="256"/>
      <c r="CY19" s="256"/>
      <c r="CZ19" s="256">
        <f>c!G53</f>
      </c>
      <c r="DA19" s="256"/>
      <c r="DB19" s="256"/>
      <c r="DC19" s="256"/>
      <c r="DD19" s="256"/>
      <c r="DE19" s="258"/>
      <c r="DF19" s="263">
        <f>c!U53</f>
      </c>
      <c r="DG19" s="263"/>
      <c r="DH19" s="263"/>
      <c r="DI19" s="263"/>
      <c r="DJ19" s="263"/>
      <c r="DK19" s="263"/>
      <c r="DL19" s="263"/>
      <c r="DN19" s="72"/>
      <c r="DO19" s="73"/>
      <c r="DP19" s="283" t="s">
        <v>370</v>
      </c>
      <c r="DQ19" s="283"/>
      <c r="DR19" s="283"/>
      <c r="DS19" s="283"/>
      <c r="DT19" s="283"/>
      <c r="DU19" s="283"/>
      <c r="DV19" s="283"/>
      <c r="DW19" s="283"/>
      <c r="DX19" s="283"/>
      <c r="DY19" s="283"/>
      <c r="DZ19" s="283"/>
      <c r="EA19" s="283"/>
      <c r="EB19" s="283"/>
      <c r="EC19" s="283"/>
      <c r="ED19" s="283"/>
      <c r="EE19" s="283"/>
      <c r="EF19" s="283"/>
      <c r="EG19" s="283"/>
      <c r="EH19" s="283"/>
      <c r="EI19" s="283"/>
      <c r="EJ19" s="283"/>
      <c r="EK19" s="283"/>
      <c r="EL19" s="283"/>
      <c r="EM19" s="283"/>
      <c r="EN19" s="283"/>
      <c r="EO19" s="283"/>
      <c r="EP19" s="283"/>
      <c r="EQ19" s="283"/>
      <c r="ER19" s="283"/>
      <c r="ES19" s="283"/>
      <c r="ET19" s="283"/>
      <c r="EU19" s="283"/>
      <c r="EV19" s="283"/>
      <c r="EW19" s="283"/>
      <c r="EX19" s="283"/>
      <c r="EY19" s="283"/>
      <c r="EZ19" s="283"/>
      <c r="FA19" s="191">
        <f>IF('入力票5'!BN9="","",IF('入力票5'!BN9=1,"有",IF('入力票5'!BN9=2,"無","適用除外")))</f>
      </c>
      <c r="FB19" s="191"/>
      <c r="FC19" s="191"/>
      <c r="FD19" s="191"/>
      <c r="FE19" s="191"/>
      <c r="FF19" s="191"/>
      <c r="FG19" s="191"/>
      <c r="FH19" s="191"/>
      <c r="FI19" s="191"/>
      <c r="FJ19" s="191"/>
      <c r="FK19" s="191"/>
      <c r="FL19" s="191"/>
      <c r="FM19" s="31"/>
      <c r="FN19" s="24"/>
      <c r="FO19" s="24"/>
      <c r="FP19" s="24"/>
      <c r="FQ19" s="24"/>
      <c r="FR19" s="24"/>
      <c r="FS19" s="32"/>
    </row>
    <row r="20" spans="1:175" ht="11.25" customHeight="1">
      <c r="A20" s="12"/>
      <c r="B20" s="13"/>
      <c r="C20" s="51" t="s">
        <v>16</v>
      </c>
      <c r="D20" s="52"/>
      <c r="E20" s="52"/>
      <c r="F20" s="52"/>
      <c r="G20" s="52"/>
      <c r="H20" s="259" t="s">
        <v>17</v>
      </c>
      <c r="I20" s="259"/>
      <c r="J20" s="259"/>
      <c r="K20" s="259"/>
      <c r="L20" s="259"/>
      <c r="M20" s="259"/>
      <c r="N20" s="259"/>
      <c r="O20" s="259"/>
      <c r="P20" s="259"/>
      <c r="Q20" s="259"/>
      <c r="R20" s="259"/>
      <c r="S20" s="259"/>
      <c r="T20" s="259"/>
      <c r="U20" s="259"/>
      <c r="V20" s="259"/>
      <c r="W20" s="259"/>
      <c r="X20" s="259"/>
      <c r="Y20" s="259"/>
      <c r="Z20" s="259"/>
      <c r="AA20" s="259"/>
      <c r="AB20" s="260"/>
      <c r="AC20" s="208">
        <f>c!E158</f>
      </c>
      <c r="AD20" s="208"/>
      <c r="AE20" s="208"/>
      <c r="AF20" s="208"/>
      <c r="AG20" s="208"/>
      <c r="AH20" s="208"/>
      <c r="AI20" s="208"/>
      <c r="AJ20" s="208"/>
      <c r="AK20" s="208"/>
      <c r="AL20" s="208"/>
      <c r="AM20" s="208">
        <f>c!C9</f>
      </c>
      <c r="AN20" s="208"/>
      <c r="AO20" s="208"/>
      <c r="AP20" s="208"/>
      <c r="AQ20" s="208"/>
      <c r="AR20" s="208"/>
      <c r="AS20" s="208"/>
      <c r="AT20" s="208"/>
      <c r="AU20" s="208"/>
      <c r="AV20" s="208"/>
      <c r="AW20" s="208"/>
      <c r="AX20" s="208"/>
      <c r="AY20" s="208"/>
      <c r="AZ20" s="208"/>
      <c r="BA20" s="208">
        <f>c!E9</f>
      </c>
      <c r="BB20" s="208"/>
      <c r="BC20" s="208"/>
      <c r="BD20" s="208"/>
      <c r="BE20" s="208"/>
      <c r="BF20" s="208"/>
      <c r="BG20" s="208"/>
      <c r="BH20" s="208">
        <f>c!Q54</f>
      </c>
      <c r="BI20" s="208"/>
      <c r="BJ20" s="208"/>
      <c r="BK20" s="208"/>
      <c r="BL20" s="208"/>
      <c r="BM20" s="208"/>
      <c r="BN20" s="208"/>
      <c r="BO20" s="208"/>
      <c r="BP20" s="208"/>
      <c r="BQ20" s="208"/>
      <c r="BR20" s="208"/>
      <c r="BS20" s="208"/>
      <c r="BT20" s="208"/>
      <c r="BU20" s="208"/>
      <c r="BV20" s="252">
        <f>c!B54</f>
      </c>
      <c r="BW20" s="209"/>
      <c r="BX20" s="209"/>
      <c r="BY20" s="209"/>
      <c r="BZ20" s="209"/>
      <c r="CA20" s="209"/>
      <c r="CB20" s="249">
        <f>c!C54</f>
      </c>
      <c r="CC20" s="249"/>
      <c r="CD20" s="249"/>
      <c r="CE20" s="249"/>
      <c r="CF20" s="249"/>
      <c r="CG20" s="249"/>
      <c r="CH20" s="198">
        <f>c!D54</f>
      </c>
      <c r="CI20" s="198"/>
      <c r="CJ20" s="198"/>
      <c r="CK20" s="198"/>
      <c r="CL20" s="198"/>
      <c r="CM20" s="198"/>
      <c r="CN20" s="209">
        <f>c!E54</f>
      </c>
      <c r="CO20" s="209"/>
      <c r="CP20" s="209"/>
      <c r="CQ20" s="209"/>
      <c r="CR20" s="209"/>
      <c r="CS20" s="209"/>
      <c r="CT20" s="209">
        <f>c!F54</f>
      </c>
      <c r="CU20" s="209"/>
      <c r="CV20" s="209"/>
      <c r="CW20" s="209"/>
      <c r="CX20" s="209"/>
      <c r="CY20" s="209"/>
      <c r="CZ20" s="209">
        <f>c!G54</f>
      </c>
      <c r="DA20" s="209"/>
      <c r="DB20" s="209"/>
      <c r="DC20" s="209"/>
      <c r="DD20" s="209"/>
      <c r="DE20" s="210"/>
      <c r="DF20" s="208">
        <f>c!U54</f>
      </c>
      <c r="DG20" s="208"/>
      <c r="DH20" s="208"/>
      <c r="DI20" s="208"/>
      <c r="DJ20" s="208"/>
      <c r="DK20" s="208"/>
      <c r="DL20" s="208"/>
      <c r="DN20" s="53"/>
      <c r="DO20" s="54"/>
      <c r="DP20" s="253" t="s">
        <v>81</v>
      </c>
      <c r="DQ20" s="253"/>
      <c r="DR20" s="253"/>
      <c r="DS20" s="253"/>
      <c r="DT20" s="253"/>
      <c r="DU20" s="253"/>
      <c r="DV20" s="253"/>
      <c r="DW20" s="253"/>
      <c r="DX20" s="253"/>
      <c r="DY20" s="253"/>
      <c r="DZ20" s="253"/>
      <c r="EA20" s="253"/>
      <c r="EB20" s="253"/>
      <c r="EC20" s="253"/>
      <c r="ED20" s="253"/>
      <c r="EE20" s="253"/>
      <c r="EF20" s="253"/>
      <c r="EG20" s="253"/>
      <c r="EH20" s="253"/>
      <c r="EI20" s="253"/>
      <c r="EJ20" s="253"/>
      <c r="EK20" s="253"/>
      <c r="EL20" s="253"/>
      <c r="EM20" s="253"/>
      <c r="EN20" s="253"/>
      <c r="EO20" s="253"/>
      <c r="EP20" s="253"/>
      <c r="EQ20" s="253"/>
      <c r="ER20" s="253"/>
      <c r="ES20" s="253"/>
      <c r="ET20" s="253"/>
      <c r="EU20" s="253"/>
      <c r="EV20" s="253"/>
      <c r="EW20" s="253"/>
      <c r="EX20" s="253"/>
      <c r="EY20" s="253"/>
      <c r="EZ20" s="253"/>
      <c r="FA20" s="191">
        <f>IF('入力票5'!BN10="","",IF('入力票5'!BN10=1,"有","無"))</f>
      </c>
      <c r="FB20" s="191"/>
      <c r="FC20" s="191"/>
      <c r="FD20" s="191"/>
      <c r="FE20" s="191"/>
      <c r="FF20" s="191"/>
      <c r="FG20" s="191"/>
      <c r="FH20" s="191"/>
      <c r="FI20" s="191"/>
      <c r="FJ20" s="191"/>
      <c r="FK20" s="191"/>
      <c r="FL20" s="191"/>
      <c r="FM20" s="31"/>
      <c r="FN20" s="24"/>
      <c r="FO20" s="24"/>
      <c r="FP20" s="24"/>
      <c r="FQ20" s="24"/>
      <c r="FR20" s="24"/>
      <c r="FS20" s="32"/>
    </row>
    <row r="21" spans="1:175" ht="11.25" customHeight="1">
      <c r="A21" s="53" t="s">
        <v>18</v>
      </c>
      <c r="B21" s="54"/>
      <c r="C21" s="54"/>
      <c r="D21" s="54"/>
      <c r="E21" s="54"/>
      <c r="F21" s="253" t="s">
        <v>19</v>
      </c>
      <c r="G21" s="253"/>
      <c r="H21" s="253"/>
      <c r="I21" s="253"/>
      <c r="J21" s="253"/>
      <c r="K21" s="253"/>
      <c r="L21" s="253"/>
      <c r="M21" s="253"/>
      <c r="N21" s="253"/>
      <c r="O21" s="253"/>
      <c r="P21" s="253"/>
      <c r="Q21" s="253"/>
      <c r="R21" s="253"/>
      <c r="S21" s="253"/>
      <c r="T21" s="253"/>
      <c r="U21" s="253"/>
      <c r="V21" s="253"/>
      <c r="W21" s="253"/>
      <c r="X21" s="253"/>
      <c r="Y21" s="253"/>
      <c r="Z21" s="253"/>
      <c r="AA21" s="253"/>
      <c r="AB21" s="254"/>
      <c r="AC21" s="190">
        <f>c!E159</f>
      </c>
      <c r="AD21" s="190"/>
      <c r="AE21" s="190"/>
      <c r="AF21" s="190"/>
      <c r="AG21" s="190"/>
      <c r="AH21" s="190"/>
      <c r="AI21" s="190"/>
      <c r="AJ21" s="190"/>
      <c r="AK21" s="190"/>
      <c r="AL21" s="190"/>
      <c r="AM21" s="190">
        <f>c!C10</f>
      </c>
      <c r="AN21" s="190"/>
      <c r="AO21" s="190"/>
      <c r="AP21" s="190"/>
      <c r="AQ21" s="190"/>
      <c r="AR21" s="190"/>
      <c r="AS21" s="190"/>
      <c r="AT21" s="190"/>
      <c r="AU21" s="190"/>
      <c r="AV21" s="190"/>
      <c r="AW21" s="190"/>
      <c r="AX21" s="190"/>
      <c r="AY21" s="190"/>
      <c r="AZ21" s="190"/>
      <c r="BA21" s="190">
        <f>c!E10</f>
      </c>
      <c r="BB21" s="190"/>
      <c r="BC21" s="190"/>
      <c r="BD21" s="190"/>
      <c r="BE21" s="190"/>
      <c r="BF21" s="190"/>
      <c r="BG21" s="190"/>
      <c r="BH21" s="190">
        <f>c!Q55</f>
      </c>
      <c r="BI21" s="190"/>
      <c r="BJ21" s="190"/>
      <c r="BK21" s="190"/>
      <c r="BL21" s="190"/>
      <c r="BM21" s="190"/>
      <c r="BN21" s="190"/>
      <c r="BO21" s="190"/>
      <c r="BP21" s="190"/>
      <c r="BQ21" s="190"/>
      <c r="BR21" s="190"/>
      <c r="BS21" s="190"/>
      <c r="BT21" s="190"/>
      <c r="BU21" s="190"/>
      <c r="BV21" s="246">
        <f>c!B55</f>
      </c>
      <c r="BW21" s="198"/>
      <c r="BX21" s="198"/>
      <c r="BY21" s="198"/>
      <c r="BZ21" s="198"/>
      <c r="CA21" s="198"/>
      <c r="CB21" s="217">
        <f>c!C55</f>
      </c>
      <c r="CC21" s="217"/>
      <c r="CD21" s="217"/>
      <c r="CE21" s="217"/>
      <c r="CF21" s="217"/>
      <c r="CG21" s="217"/>
      <c r="CH21" s="198">
        <f>c!D55</f>
      </c>
      <c r="CI21" s="198"/>
      <c r="CJ21" s="198"/>
      <c r="CK21" s="198"/>
      <c r="CL21" s="198"/>
      <c r="CM21" s="198"/>
      <c r="CN21" s="198">
        <f>c!E55</f>
      </c>
      <c r="CO21" s="198"/>
      <c r="CP21" s="198"/>
      <c r="CQ21" s="198"/>
      <c r="CR21" s="198"/>
      <c r="CS21" s="198"/>
      <c r="CT21" s="198">
        <f>c!F55</f>
      </c>
      <c r="CU21" s="198"/>
      <c r="CV21" s="198"/>
      <c r="CW21" s="198"/>
      <c r="CX21" s="198"/>
      <c r="CY21" s="198"/>
      <c r="CZ21" s="198">
        <f>c!G55</f>
      </c>
      <c r="DA21" s="198"/>
      <c r="DB21" s="198"/>
      <c r="DC21" s="198"/>
      <c r="DD21" s="198"/>
      <c r="DE21" s="207"/>
      <c r="DF21" s="190">
        <f>c!U55</f>
      </c>
      <c r="DG21" s="190"/>
      <c r="DH21" s="190"/>
      <c r="DI21" s="190"/>
      <c r="DJ21" s="190"/>
      <c r="DK21" s="190"/>
      <c r="DL21" s="190"/>
      <c r="DN21" s="53"/>
      <c r="DO21" s="54"/>
      <c r="DP21" s="285" t="s">
        <v>82</v>
      </c>
      <c r="DQ21" s="285"/>
      <c r="DR21" s="285"/>
      <c r="DS21" s="285"/>
      <c r="DT21" s="285"/>
      <c r="DU21" s="285"/>
      <c r="DV21" s="285"/>
      <c r="DW21" s="285"/>
      <c r="DX21" s="285"/>
      <c r="DY21" s="285"/>
      <c r="DZ21" s="285"/>
      <c r="EA21" s="285"/>
      <c r="EB21" s="285"/>
      <c r="EC21" s="285"/>
      <c r="ED21" s="285"/>
      <c r="EE21" s="285"/>
      <c r="EF21" s="285"/>
      <c r="EG21" s="285"/>
      <c r="EH21" s="285"/>
      <c r="EI21" s="285"/>
      <c r="EJ21" s="285"/>
      <c r="EK21" s="285"/>
      <c r="EL21" s="285"/>
      <c r="EM21" s="285"/>
      <c r="EN21" s="285"/>
      <c r="EO21" s="285"/>
      <c r="EP21" s="285"/>
      <c r="EQ21" s="285"/>
      <c r="ER21" s="285"/>
      <c r="ES21" s="285"/>
      <c r="ET21" s="285"/>
      <c r="EU21" s="285"/>
      <c r="EV21" s="285"/>
      <c r="EW21" s="285"/>
      <c r="EX21" s="285"/>
      <c r="EY21" s="285"/>
      <c r="EZ21" s="285"/>
      <c r="FA21" s="191">
        <f>IF('入力票5'!BN11="","",IF('入力票5'!BN11=1,"有","無"))</f>
      </c>
      <c r="FB21" s="191"/>
      <c r="FC21" s="191"/>
      <c r="FD21" s="191"/>
      <c r="FE21" s="191"/>
      <c r="FF21" s="191"/>
      <c r="FG21" s="191"/>
      <c r="FH21" s="191"/>
      <c r="FI21" s="191"/>
      <c r="FJ21" s="191"/>
      <c r="FK21" s="191"/>
      <c r="FL21" s="191"/>
      <c r="FM21" s="31"/>
      <c r="FN21" s="24"/>
      <c r="FO21" s="24"/>
      <c r="FP21" s="24"/>
      <c r="FQ21" s="24"/>
      <c r="FR21" s="24"/>
      <c r="FS21" s="32"/>
    </row>
    <row r="22" spans="1:175" ht="11.25" customHeight="1">
      <c r="A22" s="53" t="s">
        <v>20</v>
      </c>
      <c r="B22" s="54"/>
      <c r="C22" s="54"/>
      <c r="D22" s="54"/>
      <c r="E22" s="54"/>
      <c r="F22" s="253" t="s">
        <v>21</v>
      </c>
      <c r="G22" s="253"/>
      <c r="H22" s="253"/>
      <c r="I22" s="253"/>
      <c r="J22" s="253"/>
      <c r="K22" s="253"/>
      <c r="L22" s="253"/>
      <c r="M22" s="253"/>
      <c r="N22" s="253"/>
      <c r="O22" s="253"/>
      <c r="P22" s="253"/>
      <c r="Q22" s="253"/>
      <c r="R22" s="253"/>
      <c r="S22" s="253"/>
      <c r="T22" s="253"/>
      <c r="U22" s="253"/>
      <c r="V22" s="253"/>
      <c r="W22" s="253"/>
      <c r="X22" s="253"/>
      <c r="Y22" s="253"/>
      <c r="Z22" s="253"/>
      <c r="AA22" s="253"/>
      <c r="AB22" s="254"/>
      <c r="AC22" s="190">
        <f>c!E160</f>
      </c>
      <c r="AD22" s="190"/>
      <c r="AE22" s="190"/>
      <c r="AF22" s="190"/>
      <c r="AG22" s="190"/>
      <c r="AH22" s="190"/>
      <c r="AI22" s="190"/>
      <c r="AJ22" s="190"/>
      <c r="AK22" s="190"/>
      <c r="AL22" s="190"/>
      <c r="AM22" s="190">
        <f>c!C11</f>
      </c>
      <c r="AN22" s="190"/>
      <c r="AO22" s="190"/>
      <c r="AP22" s="190"/>
      <c r="AQ22" s="190"/>
      <c r="AR22" s="190"/>
      <c r="AS22" s="190"/>
      <c r="AT22" s="190"/>
      <c r="AU22" s="190"/>
      <c r="AV22" s="190"/>
      <c r="AW22" s="190"/>
      <c r="AX22" s="190"/>
      <c r="AY22" s="190"/>
      <c r="AZ22" s="190"/>
      <c r="BA22" s="190">
        <f>c!E11</f>
      </c>
      <c r="BB22" s="190"/>
      <c r="BC22" s="190"/>
      <c r="BD22" s="190"/>
      <c r="BE22" s="190"/>
      <c r="BF22" s="190"/>
      <c r="BG22" s="190"/>
      <c r="BH22" s="190">
        <f>c!Q56</f>
      </c>
      <c r="BI22" s="190"/>
      <c r="BJ22" s="190"/>
      <c r="BK22" s="190"/>
      <c r="BL22" s="190"/>
      <c r="BM22" s="190"/>
      <c r="BN22" s="190"/>
      <c r="BO22" s="190"/>
      <c r="BP22" s="190"/>
      <c r="BQ22" s="190"/>
      <c r="BR22" s="190"/>
      <c r="BS22" s="190"/>
      <c r="BT22" s="190"/>
      <c r="BU22" s="190"/>
      <c r="BV22" s="246">
        <f>c!B56</f>
      </c>
      <c r="BW22" s="198"/>
      <c r="BX22" s="198"/>
      <c r="BY22" s="198"/>
      <c r="BZ22" s="198"/>
      <c r="CA22" s="198"/>
      <c r="CB22" s="217">
        <f>c!C56</f>
      </c>
      <c r="CC22" s="217"/>
      <c r="CD22" s="217"/>
      <c r="CE22" s="217"/>
      <c r="CF22" s="217"/>
      <c r="CG22" s="217"/>
      <c r="CH22" s="198">
        <f>c!D56</f>
      </c>
      <c r="CI22" s="198"/>
      <c r="CJ22" s="198"/>
      <c r="CK22" s="198"/>
      <c r="CL22" s="198"/>
      <c r="CM22" s="198"/>
      <c r="CN22" s="198">
        <f>c!E56</f>
      </c>
      <c r="CO22" s="198"/>
      <c r="CP22" s="198"/>
      <c r="CQ22" s="198"/>
      <c r="CR22" s="198"/>
      <c r="CS22" s="198"/>
      <c r="CT22" s="198">
        <f>c!F56</f>
      </c>
      <c r="CU22" s="198"/>
      <c r="CV22" s="198"/>
      <c r="CW22" s="198"/>
      <c r="CX22" s="198"/>
      <c r="CY22" s="198"/>
      <c r="CZ22" s="198">
        <f>c!G56</f>
      </c>
      <c r="DA22" s="198"/>
      <c r="DB22" s="198"/>
      <c r="DC22" s="198"/>
      <c r="DD22" s="198"/>
      <c r="DE22" s="207"/>
      <c r="DF22" s="190">
        <f>c!U56</f>
      </c>
      <c r="DG22" s="190"/>
      <c r="DH22" s="190"/>
      <c r="DI22" s="190"/>
      <c r="DJ22" s="190"/>
      <c r="DK22" s="190"/>
      <c r="DL22" s="190"/>
      <c r="DN22" s="53"/>
      <c r="DO22" s="54"/>
      <c r="DP22" s="283" t="s">
        <v>83</v>
      </c>
      <c r="DQ22" s="283"/>
      <c r="DR22" s="283"/>
      <c r="DS22" s="283"/>
      <c r="DT22" s="283"/>
      <c r="DU22" s="283"/>
      <c r="DV22" s="283"/>
      <c r="DW22" s="283"/>
      <c r="DX22" s="283"/>
      <c r="DY22" s="283"/>
      <c r="DZ22" s="283"/>
      <c r="EA22" s="283"/>
      <c r="EB22" s="283"/>
      <c r="EC22" s="283"/>
      <c r="ED22" s="283"/>
      <c r="EE22" s="283"/>
      <c r="EF22" s="283"/>
      <c r="EG22" s="283"/>
      <c r="EH22" s="283"/>
      <c r="EI22" s="283"/>
      <c r="EJ22" s="283"/>
      <c r="EK22" s="283"/>
      <c r="EL22" s="283"/>
      <c r="EM22" s="283"/>
      <c r="EN22" s="283"/>
      <c r="EO22" s="283"/>
      <c r="EP22" s="283"/>
      <c r="EQ22" s="283"/>
      <c r="ER22" s="283"/>
      <c r="ES22" s="283"/>
      <c r="ET22" s="283"/>
      <c r="EU22" s="283"/>
      <c r="EV22" s="283"/>
      <c r="EW22" s="283"/>
      <c r="EX22" s="283"/>
      <c r="EY22" s="283"/>
      <c r="EZ22" s="283"/>
      <c r="FA22" s="191">
        <f>IF('入力票5'!BN12="","",IF('入力票5'!BN12=1,"有","無"))</f>
      </c>
      <c r="FB22" s="191"/>
      <c r="FC22" s="191"/>
      <c r="FD22" s="191"/>
      <c r="FE22" s="191"/>
      <c r="FF22" s="191"/>
      <c r="FG22" s="191"/>
      <c r="FH22" s="191"/>
      <c r="FI22" s="191"/>
      <c r="FJ22" s="191"/>
      <c r="FK22" s="191"/>
      <c r="FL22" s="191"/>
      <c r="FM22" s="31"/>
      <c r="FN22" s="24"/>
      <c r="FO22" s="24"/>
      <c r="FP22" s="24"/>
      <c r="FQ22" s="24"/>
      <c r="FR22" s="24"/>
      <c r="FS22" s="32"/>
    </row>
    <row r="23" spans="1:175" ht="11.25" customHeight="1">
      <c r="A23" s="53" t="s">
        <v>22</v>
      </c>
      <c r="B23" s="54"/>
      <c r="C23" s="54"/>
      <c r="D23" s="54"/>
      <c r="E23" s="54"/>
      <c r="F23" s="253" t="s">
        <v>23</v>
      </c>
      <c r="G23" s="253"/>
      <c r="H23" s="253"/>
      <c r="I23" s="253"/>
      <c r="J23" s="253"/>
      <c r="K23" s="253"/>
      <c r="L23" s="253"/>
      <c r="M23" s="253"/>
      <c r="N23" s="253"/>
      <c r="O23" s="253"/>
      <c r="P23" s="253"/>
      <c r="Q23" s="253"/>
      <c r="R23" s="253"/>
      <c r="S23" s="253"/>
      <c r="T23" s="253"/>
      <c r="U23" s="253"/>
      <c r="V23" s="253"/>
      <c r="W23" s="253"/>
      <c r="X23" s="253"/>
      <c r="Y23" s="253"/>
      <c r="Z23" s="253"/>
      <c r="AA23" s="253"/>
      <c r="AB23" s="254"/>
      <c r="AC23" s="190">
        <f>c!E161</f>
      </c>
      <c r="AD23" s="190"/>
      <c r="AE23" s="190"/>
      <c r="AF23" s="190"/>
      <c r="AG23" s="190"/>
      <c r="AH23" s="190"/>
      <c r="AI23" s="190"/>
      <c r="AJ23" s="190"/>
      <c r="AK23" s="190"/>
      <c r="AL23" s="190"/>
      <c r="AM23" s="190">
        <f>c!C12</f>
      </c>
      <c r="AN23" s="190"/>
      <c r="AO23" s="190"/>
      <c r="AP23" s="190"/>
      <c r="AQ23" s="190"/>
      <c r="AR23" s="190"/>
      <c r="AS23" s="190"/>
      <c r="AT23" s="190"/>
      <c r="AU23" s="190"/>
      <c r="AV23" s="190"/>
      <c r="AW23" s="190"/>
      <c r="AX23" s="190"/>
      <c r="AY23" s="190"/>
      <c r="AZ23" s="190"/>
      <c r="BA23" s="190">
        <f>c!E12</f>
      </c>
      <c r="BB23" s="190"/>
      <c r="BC23" s="190"/>
      <c r="BD23" s="190"/>
      <c r="BE23" s="190"/>
      <c r="BF23" s="190"/>
      <c r="BG23" s="190"/>
      <c r="BH23" s="190">
        <f>c!Q57</f>
      </c>
      <c r="BI23" s="190"/>
      <c r="BJ23" s="190"/>
      <c r="BK23" s="190"/>
      <c r="BL23" s="190"/>
      <c r="BM23" s="190"/>
      <c r="BN23" s="190"/>
      <c r="BO23" s="190"/>
      <c r="BP23" s="190"/>
      <c r="BQ23" s="190"/>
      <c r="BR23" s="190"/>
      <c r="BS23" s="190"/>
      <c r="BT23" s="190"/>
      <c r="BU23" s="190"/>
      <c r="BV23" s="246">
        <f>c!B57</f>
      </c>
      <c r="BW23" s="198"/>
      <c r="BX23" s="198"/>
      <c r="BY23" s="198"/>
      <c r="BZ23" s="198"/>
      <c r="CA23" s="198"/>
      <c r="CB23" s="217">
        <f>c!C57</f>
      </c>
      <c r="CC23" s="217"/>
      <c r="CD23" s="217"/>
      <c r="CE23" s="217"/>
      <c r="CF23" s="217"/>
      <c r="CG23" s="217"/>
      <c r="CH23" s="198">
        <f>c!D57</f>
      </c>
      <c r="CI23" s="198"/>
      <c r="CJ23" s="198"/>
      <c r="CK23" s="198"/>
      <c r="CL23" s="198"/>
      <c r="CM23" s="198"/>
      <c r="CN23" s="198">
        <f>c!E57</f>
      </c>
      <c r="CO23" s="198"/>
      <c r="CP23" s="198"/>
      <c r="CQ23" s="198"/>
      <c r="CR23" s="198"/>
      <c r="CS23" s="198"/>
      <c r="CT23" s="198">
        <f>c!F57</f>
      </c>
      <c r="CU23" s="198"/>
      <c r="CV23" s="198"/>
      <c r="CW23" s="198"/>
      <c r="CX23" s="198"/>
      <c r="CY23" s="198"/>
      <c r="CZ23" s="198">
        <f>c!G57</f>
      </c>
      <c r="DA23" s="198"/>
      <c r="DB23" s="198"/>
      <c r="DC23" s="198"/>
      <c r="DD23" s="198"/>
      <c r="DE23" s="207"/>
      <c r="DF23" s="190">
        <f>c!U57</f>
      </c>
      <c r="DG23" s="190"/>
      <c r="DH23" s="190"/>
      <c r="DI23" s="190"/>
      <c r="DJ23" s="190"/>
      <c r="DK23" s="190"/>
      <c r="DL23" s="190"/>
      <c r="DN23" s="53"/>
      <c r="DO23" s="54"/>
      <c r="DP23" s="347" t="s">
        <v>376</v>
      </c>
      <c r="DQ23" s="347"/>
      <c r="DR23" s="347"/>
      <c r="DS23" s="347"/>
      <c r="DT23" s="347"/>
      <c r="DU23" s="347"/>
      <c r="DV23" s="347"/>
      <c r="DW23" s="347"/>
      <c r="DX23" s="347"/>
      <c r="DY23" s="347"/>
      <c r="DZ23" s="347"/>
      <c r="EA23" s="347"/>
      <c r="EB23" s="347"/>
      <c r="EC23" s="347"/>
      <c r="ED23" s="347"/>
      <c r="EE23" s="347"/>
      <c r="EF23" s="347"/>
      <c r="EG23" s="347"/>
      <c r="EH23" s="347"/>
      <c r="EI23" s="347"/>
      <c r="EJ23" s="347"/>
      <c r="EK23" s="347"/>
      <c r="EL23" s="347"/>
      <c r="EM23" s="347"/>
      <c r="EN23" s="347"/>
      <c r="EO23" s="347"/>
      <c r="EP23" s="347"/>
      <c r="EQ23" s="347"/>
      <c r="ER23" s="347"/>
      <c r="ES23" s="347"/>
      <c r="ET23" s="347"/>
      <c r="EU23" s="347"/>
      <c r="EV23" s="347"/>
      <c r="EW23" s="347"/>
      <c r="EX23" s="347"/>
      <c r="EY23" s="347"/>
      <c r="EZ23" s="347"/>
      <c r="FA23" s="191">
        <f>IF(OR('入力票5'!BN14="",'入力票5'!BN17=""),"",IF('入力票5'!BN17=0,"非該当",IF('入力票5'!BN14/'入力票5'!BN17&gt;=0.15,"該当","非該当")))</f>
      </c>
      <c r="FB23" s="191"/>
      <c r="FC23" s="191"/>
      <c r="FD23" s="191"/>
      <c r="FE23" s="191"/>
      <c r="FF23" s="191"/>
      <c r="FG23" s="191"/>
      <c r="FH23" s="191"/>
      <c r="FI23" s="191"/>
      <c r="FJ23" s="191"/>
      <c r="FK23" s="191"/>
      <c r="FL23" s="191"/>
      <c r="FM23" s="24"/>
      <c r="FN23" s="24"/>
      <c r="FO23" s="24"/>
      <c r="FP23" s="24"/>
      <c r="FQ23" s="24"/>
      <c r="FR23" s="24"/>
      <c r="FS23" s="32"/>
    </row>
    <row r="24" spans="1:175" ht="11.25" customHeight="1">
      <c r="A24" s="53" t="s">
        <v>24</v>
      </c>
      <c r="B24" s="54"/>
      <c r="C24" s="54"/>
      <c r="D24" s="54"/>
      <c r="E24" s="54"/>
      <c r="F24" s="253" t="s">
        <v>25</v>
      </c>
      <c r="G24" s="253"/>
      <c r="H24" s="253"/>
      <c r="I24" s="253"/>
      <c r="J24" s="253"/>
      <c r="K24" s="253"/>
      <c r="L24" s="253"/>
      <c r="M24" s="253"/>
      <c r="N24" s="253"/>
      <c r="O24" s="253"/>
      <c r="P24" s="253"/>
      <c r="Q24" s="253"/>
      <c r="R24" s="253"/>
      <c r="S24" s="253"/>
      <c r="T24" s="253"/>
      <c r="U24" s="253"/>
      <c r="V24" s="253"/>
      <c r="W24" s="253"/>
      <c r="X24" s="253"/>
      <c r="Y24" s="253"/>
      <c r="Z24" s="253"/>
      <c r="AA24" s="253"/>
      <c r="AB24" s="254"/>
      <c r="AC24" s="190">
        <f>c!E162</f>
      </c>
      <c r="AD24" s="190"/>
      <c r="AE24" s="190"/>
      <c r="AF24" s="190"/>
      <c r="AG24" s="190"/>
      <c r="AH24" s="190"/>
      <c r="AI24" s="190"/>
      <c r="AJ24" s="190"/>
      <c r="AK24" s="190"/>
      <c r="AL24" s="190"/>
      <c r="AM24" s="190">
        <f>c!C13</f>
      </c>
      <c r="AN24" s="190"/>
      <c r="AO24" s="190"/>
      <c r="AP24" s="190"/>
      <c r="AQ24" s="190"/>
      <c r="AR24" s="190"/>
      <c r="AS24" s="190"/>
      <c r="AT24" s="190"/>
      <c r="AU24" s="190"/>
      <c r="AV24" s="190"/>
      <c r="AW24" s="190"/>
      <c r="AX24" s="190"/>
      <c r="AY24" s="190"/>
      <c r="AZ24" s="190"/>
      <c r="BA24" s="190">
        <f>c!E13</f>
      </c>
      <c r="BB24" s="190"/>
      <c r="BC24" s="190"/>
      <c r="BD24" s="190"/>
      <c r="BE24" s="190"/>
      <c r="BF24" s="190"/>
      <c r="BG24" s="190"/>
      <c r="BH24" s="190">
        <f>c!Q58</f>
      </c>
      <c r="BI24" s="190"/>
      <c r="BJ24" s="190"/>
      <c r="BK24" s="190"/>
      <c r="BL24" s="190"/>
      <c r="BM24" s="190"/>
      <c r="BN24" s="190"/>
      <c r="BO24" s="190"/>
      <c r="BP24" s="190"/>
      <c r="BQ24" s="190"/>
      <c r="BR24" s="190"/>
      <c r="BS24" s="190"/>
      <c r="BT24" s="190"/>
      <c r="BU24" s="190"/>
      <c r="BV24" s="246">
        <f>c!B58</f>
      </c>
      <c r="BW24" s="198"/>
      <c r="BX24" s="198"/>
      <c r="BY24" s="198"/>
      <c r="BZ24" s="198"/>
      <c r="CA24" s="198"/>
      <c r="CB24" s="217">
        <f>c!C58</f>
      </c>
      <c r="CC24" s="217"/>
      <c r="CD24" s="217"/>
      <c r="CE24" s="217"/>
      <c r="CF24" s="217"/>
      <c r="CG24" s="217"/>
      <c r="CH24" s="198">
        <f>c!D58</f>
      </c>
      <c r="CI24" s="198"/>
      <c r="CJ24" s="198"/>
      <c r="CK24" s="198"/>
      <c r="CL24" s="198"/>
      <c r="CM24" s="198"/>
      <c r="CN24" s="198">
        <f>c!E58</f>
      </c>
      <c r="CO24" s="198"/>
      <c r="CP24" s="198"/>
      <c r="CQ24" s="198"/>
      <c r="CR24" s="198"/>
      <c r="CS24" s="198"/>
      <c r="CT24" s="198">
        <f>c!F58</f>
      </c>
      <c r="CU24" s="198"/>
      <c r="CV24" s="198"/>
      <c r="CW24" s="198"/>
      <c r="CX24" s="198"/>
      <c r="CY24" s="198"/>
      <c r="CZ24" s="198">
        <f>c!G58</f>
      </c>
      <c r="DA24" s="198"/>
      <c r="DB24" s="198"/>
      <c r="DC24" s="198"/>
      <c r="DD24" s="198"/>
      <c r="DE24" s="207"/>
      <c r="DF24" s="190">
        <f>c!U58</f>
      </c>
      <c r="DG24" s="190"/>
      <c r="DH24" s="190"/>
      <c r="DI24" s="190"/>
      <c r="DJ24" s="190"/>
      <c r="DK24" s="190"/>
      <c r="DL24" s="190"/>
      <c r="DN24" s="53"/>
      <c r="DO24" s="54"/>
      <c r="DP24" s="193" t="s">
        <v>377</v>
      </c>
      <c r="DQ24" s="193"/>
      <c r="DR24" s="193"/>
      <c r="DS24" s="193"/>
      <c r="DT24" s="193"/>
      <c r="DU24" s="193"/>
      <c r="DV24" s="193"/>
      <c r="DW24" s="193"/>
      <c r="DX24" s="193"/>
      <c r="DY24" s="193"/>
      <c r="DZ24" s="193"/>
      <c r="EA24" s="193"/>
      <c r="EB24" s="193"/>
      <c r="EC24" s="193"/>
      <c r="ED24" s="193"/>
      <c r="EE24" s="193"/>
      <c r="EF24" s="193"/>
      <c r="EG24" s="193"/>
      <c r="EH24" s="193"/>
      <c r="EI24" s="193"/>
      <c r="EJ24" s="193"/>
      <c r="EK24" s="193"/>
      <c r="EL24" s="193"/>
      <c r="EM24" s="193"/>
      <c r="EN24" s="193"/>
      <c r="EO24" s="193"/>
      <c r="EP24" s="193"/>
      <c r="EQ24" s="193"/>
      <c r="ER24" s="193"/>
      <c r="ES24" s="193"/>
      <c r="ET24" s="193"/>
      <c r="EU24" s="193"/>
      <c r="EV24" s="193"/>
      <c r="EW24" s="193"/>
      <c r="EX24" s="193"/>
      <c r="EY24" s="193"/>
      <c r="EZ24" s="194"/>
      <c r="FA24" s="191">
        <f>IF(OR('入力票5'!BN15="",'入力票5'!BN17=""),"",IF('入力票5'!BN17=0,"非該当",IF('入力票5'!BN15/'入力票5'!BN17&gt;=0.01,"該当","非該当")))</f>
      </c>
      <c r="FB24" s="191"/>
      <c r="FC24" s="191"/>
      <c r="FD24" s="191"/>
      <c r="FE24" s="191"/>
      <c r="FF24" s="191"/>
      <c r="FG24" s="191"/>
      <c r="FH24" s="191"/>
      <c r="FI24" s="191"/>
      <c r="FJ24" s="191"/>
      <c r="FK24" s="191"/>
      <c r="FL24" s="191"/>
      <c r="FM24" s="24"/>
      <c r="FN24" s="24"/>
      <c r="FO24" s="24"/>
      <c r="FP24" s="24"/>
      <c r="FQ24" s="24"/>
      <c r="FR24" s="24"/>
      <c r="FS24" s="32"/>
    </row>
    <row r="25" spans="1:175" ht="11.25" customHeight="1">
      <c r="A25" s="53" t="s">
        <v>26</v>
      </c>
      <c r="B25" s="54"/>
      <c r="C25" s="54"/>
      <c r="D25" s="54"/>
      <c r="E25" s="54"/>
      <c r="F25" s="264" t="s">
        <v>27</v>
      </c>
      <c r="G25" s="264"/>
      <c r="H25" s="264"/>
      <c r="I25" s="264"/>
      <c r="J25" s="264"/>
      <c r="K25" s="264"/>
      <c r="L25" s="264"/>
      <c r="M25" s="264"/>
      <c r="N25" s="264"/>
      <c r="O25" s="264"/>
      <c r="P25" s="264"/>
      <c r="Q25" s="264"/>
      <c r="R25" s="264"/>
      <c r="S25" s="264"/>
      <c r="T25" s="264"/>
      <c r="U25" s="264"/>
      <c r="V25" s="264"/>
      <c r="W25" s="264"/>
      <c r="X25" s="264"/>
      <c r="Y25" s="264"/>
      <c r="Z25" s="264"/>
      <c r="AA25" s="264"/>
      <c r="AB25" s="265"/>
      <c r="AC25" s="190">
        <f>c!E163</f>
      </c>
      <c r="AD25" s="190"/>
      <c r="AE25" s="190"/>
      <c r="AF25" s="190"/>
      <c r="AG25" s="190"/>
      <c r="AH25" s="190"/>
      <c r="AI25" s="190"/>
      <c r="AJ25" s="190"/>
      <c r="AK25" s="190"/>
      <c r="AL25" s="190"/>
      <c r="AM25" s="190">
        <f>c!C14</f>
      </c>
      <c r="AN25" s="190"/>
      <c r="AO25" s="190"/>
      <c r="AP25" s="190"/>
      <c r="AQ25" s="190"/>
      <c r="AR25" s="190"/>
      <c r="AS25" s="190"/>
      <c r="AT25" s="190"/>
      <c r="AU25" s="190"/>
      <c r="AV25" s="190"/>
      <c r="AW25" s="190"/>
      <c r="AX25" s="190"/>
      <c r="AY25" s="190"/>
      <c r="AZ25" s="190"/>
      <c r="BA25" s="190">
        <f>c!E14</f>
      </c>
      <c r="BB25" s="190"/>
      <c r="BC25" s="190"/>
      <c r="BD25" s="190"/>
      <c r="BE25" s="190"/>
      <c r="BF25" s="190"/>
      <c r="BG25" s="190"/>
      <c r="BH25" s="190">
        <f>c!Q59</f>
      </c>
      <c r="BI25" s="190"/>
      <c r="BJ25" s="190"/>
      <c r="BK25" s="190"/>
      <c r="BL25" s="190"/>
      <c r="BM25" s="190"/>
      <c r="BN25" s="190"/>
      <c r="BO25" s="190"/>
      <c r="BP25" s="190"/>
      <c r="BQ25" s="190"/>
      <c r="BR25" s="190"/>
      <c r="BS25" s="190"/>
      <c r="BT25" s="190"/>
      <c r="BU25" s="190"/>
      <c r="BV25" s="246">
        <f>c!B59</f>
      </c>
      <c r="BW25" s="198"/>
      <c r="BX25" s="198"/>
      <c r="BY25" s="198"/>
      <c r="BZ25" s="198"/>
      <c r="CA25" s="198"/>
      <c r="CB25" s="217">
        <f>c!C59</f>
      </c>
      <c r="CC25" s="217"/>
      <c r="CD25" s="217"/>
      <c r="CE25" s="217"/>
      <c r="CF25" s="217"/>
      <c r="CG25" s="217"/>
      <c r="CH25" s="198">
        <f>c!D59</f>
      </c>
      <c r="CI25" s="198"/>
      <c r="CJ25" s="198"/>
      <c r="CK25" s="198"/>
      <c r="CL25" s="198"/>
      <c r="CM25" s="198"/>
      <c r="CN25" s="198">
        <f>c!E59</f>
      </c>
      <c r="CO25" s="198"/>
      <c r="CP25" s="198"/>
      <c r="CQ25" s="198"/>
      <c r="CR25" s="198"/>
      <c r="CS25" s="198"/>
      <c r="CT25" s="198">
        <f>c!F59</f>
      </c>
      <c r="CU25" s="198"/>
      <c r="CV25" s="198"/>
      <c r="CW25" s="198"/>
      <c r="CX25" s="198"/>
      <c r="CY25" s="198"/>
      <c r="CZ25" s="198">
        <f>c!G59</f>
      </c>
      <c r="DA25" s="198"/>
      <c r="DB25" s="198"/>
      <c r="DC25" s="198"/>
      <c r="DD25" s="198"/>
      <c r="DE25" s="207"/>
      <c r="DF25" s="190">
        <f>c!U59</f>
      </c>
      <c r="DG25" s="190"/>
      <c r="DH25" s="190"/>
      <c r="DI25" s="190"/>
      <c r="DJ25" s="190"/>
      <c r="DK25" s="190"/>
      <c r="DL25" s="190"/>
      <c r="DN25" s="53"/>
      <c r="DO25" s="54"/>
      <c r="DP25" s="193" t="s">
        <v>414</v>
      </c>
      <c r="DQ25" s="193"/>
      <c r="DR25" s="193"/>
      <c r="DS25" s="193"/>
      <c r="DT25" s="193"/>
      <c r="DU25" s="193"/>
      <c r="DV25" s="193"/>
      <c r="DW25" s="193"/>
      <c r="DX25" s="193"/>
      <c r="DY25" s="193"/>
      <c r="DZ25" s="193"/>
      <c r="EA25" s="193"/>
      <c r="EB25" s="193"/>
      <c r="EC25" s="193"/>
      <c r="ED25" s="193"/>
      <c r="EE25" s="193"/>
      <c r="EF25" s="193"/>
      <c r="EG25" s="193"/>
      <c r="EH25" s="193"/>
      <c r="EI25" s="193"/>
      <c r="EJ25" s="193"/>
      <c r="EK25" s="193"/>
      <c r="EL25" s="193"/>
      <c r="EM25" s="193"/>
      <c r="EN25" s="193"/>
      <c r="EO25" s="193"/>
      <c r="EP25" s="193"/>
      <c r="EQ25" s="193"/>
      <c r="ER25" s="193"/>
      <c r="ES25" s="193"/>
      <c r="ET25" s="193"/>
      <c r="EU25" s="193"/>
      <c r="EV25" s="193"/>
      <c r="EW25" s="193"/>
      <c r="EX25" s="193"/>
      <c r="EY25" s="193"/>
      <c r="EZ25" s="194"/>
      <c r="FA25" s="191">
        <f>IF('入力票5'!BN19="","",'入力票5'!BN19)</f>
      </c>
      <c r="FB25" s="191"/>
      <c r="FC25" s="191"/>
      <c r="FD25" s="191"/>
      <c r="FE25" s="191"/>
      <c r="FF25" s="191"/>
      <c r="FG25" s="191"/>
      <c r="FH25" s="191"/>
      <c r="FI25" s="191"/>
      <c r="FJ25" s="191"/>
      <c r="FK25" s="191"/>
      <c r="FL25" s="191"/>
      <c r="FM25" s="24"/>
      <c r="FN25" s="24"/>
      <c r="FO25" s="24"/>
      <c r="FP25" s="24"/>
      <c r="FQ25" s="24"/>
      <c r="FR25" s="24"/>
      <c r="FS25" s="32"/>
    </row>
    <row r="26" spans="1:175" ht="11.25" customHeight="1">
      <c r="A26" s="12" t="s">
        <v>28</v>
      </c>
      <c r="B26" s="13"/>
      <c r="C26" s="13"/>
      <c r="D26" s="13"/>
      <c r="E26" s="13"/>
      <c r="F26" s="153" t="s">
        <v>29</v>
      </c>
      <c r="G26" s="153"/>
      <c r="H26" s="153"/>
      <c r="I26" s="153"/>
      <c r="J26" s="153"/>
      <c r="K26" s="153"/>
      <c r="L26" s="153"/>
      <c r="M26" s="153"/>
      <c r="N26" s="153"/>
      <c r="O26" s="153"/>
      <c r="P26" s="153"/>
      <c r="Q26" s="153"/>
      <c r="R26" s="153"/>
      <c r="S26" s="153"/>
      <c r="T26" s="153"/>
      <c r="U26" s="153"/>
      <c r="V26" s="153"/>
      <c r="W26" s="153"/>
      <c r="X26" s="153"/>
      <c r="Y26" s="153"/>
      <c r="Z26" s="153"/>
      <c r="AA26" s="153"/>
      <c r="AB26" s="154"/>
      <c r="AC26" s="263">
        <f>c!E164</f>
      </c>
      <c r="AD26" s="263"/>
      <c r="AE26" s="263"/>
      <c r="AF26" s="263"/>
      <c r="AG26" s="263"/>
      <c r="AH26" s="263"/>
      <c r="AI26" s="263"/>
      <c r="AJ26" s="263"/>
      <c r="AK26" s="263"/>
      <c r="AL26" s="263"/>
      <c r="AM26" s="263">
        <f>c!C15</f>
      </c>
      <c r="AN26" s="263"/>
      <c r="AO26" s="263"/>
      <c r="AP26" s="263"/>
      <c r="AQ26" s="263"/>
      <c r="AR26" s="263"/>
      <c r="AS26" s="263"/>
      <c r="AT26" s="263"/>
      <c r="AU26" s="263"/>
      <c r="AV26" s="263"/>
      <c r="AW26" s="263"/>
      <c r="AX26" s="263"/>
      <c r="AY26" s="263"/>
      <c r="AZ26" s="263"/>
      <c r="BA26" s="263">
        <f>c!E15</f>
      </c>
      <c r="BB26" s="263"/>
      <c r="BC26" s="263"/>
      <c r="BD26" s="263"/>
      <c r="BE26" s="263"/>
      <c r="BF26" s="263"/>
      <c r="BG26" s="263"/>
      <c r="BH26" s="263">
        <f>c!Q60</f>
      </c>
      <c r="BI26" s="263"/>
      <c r="BJ26" s="263"/>
      <c r="BK26" s="263"/>
      <c r="BL26" s="263"/>
      <c r="BM26" s="263"/>
      <c r="BN26" s="263"/>
      <c r="BO26" s="263"/>
      <c r="BP26" s="263"/>
      <c r="BQ26" s="263"/>
      <c r="BR26" s="263"/>
      <c r="BS26" s="263"/>
      <c r="BT26" s="263"/>
      <c r="BU26" s="263"/>
      <c r="BV26" s="255">
        <f>c!B60</f>
      </c>
      <c r="BW26" s="256"/>
      <c r="BX26" s="256"/>
      <c r="BY26" s="256"/>
      <c r="BZ26" s="256"/>
      <c r="CA26" s="256"/>
      <c r="CB26" s="257">
        <f>c!C60</f>
      </c>
      <c r="CC26" s="257"/>
      <c r="CD26" s="257"/>
      <c r="CE26" s="257"/>
      <c r="CF26" s="257"/>
      <c r="CG26" s="257"/>
      <c r="CH26" s="198">
        <f>c!D60</f>
      </c>
      <c r="CI26" s="198"/>
      <c r="CJ26" s="198"/>
      <c r="CK26" s="198"/>
      <c r="CL26" s="198"/>
      <c r="CM26" s="198"/>
      <c r="CN26" s="256">
        <f>c!E60</f>
      </c>
      <c r="CO26" s="256"/>
      <c r="CP26" s="256"/>
      <c r="CQ26" s="256"/>
      <c r="CR26" s="256"/>
      <c r="CS26" s="256"/>
      <c r="CT26" s="256">
        <f>c!F60</f>
      </c>
      <c r="CU26" s="256"/>
      <c r="CV26" s="256"/>
      <c r="CW26" s="256"/>
      <c r="CX26" s="256"/>
      <c r="CY26" s="256"/>
      <c r="CZ26" s="256">
        <f>c!G60</f>
      </c>
      <c r="DA26" s="256"/>
      <c r="DB26" s="256"/>
      <c r="DC26" s="256"/>
      <c r="DD26" s="256"/>
      <c r="DE26" s="258"/>
      <c r="DF26" s="263">
        <f>c!U60</f>
      </c>
      <c r="DG26" s="263"/>
      <c r="DH26" s="263"/>
      <c r="DI26" s="263"/>
      <c r="DJ26" s="263"/>
      <c r="DK26" s="263"/>
      <c r="DL26" s="263"/>
      <c r="DN26" s="53"/>
      <c r="DO26" s="54"/>
      <c r="DP26" s="193" t="s">
        <v>415</v>
      </c>
      <c r="DQ26" s="193"/>
      <c r="DR26" s="193"/>
      <c r="DS26" s="193"/>
      <c r="DT26" s="193"/>
      <c r="DU26" s="193"/>
      <c r="DV26" s="193"/>
      <c r="DW26" s="193"/>
      <c r="DX26" s="193"/>
      <c r="DY26" s="193"/>
      <c r="DZ26" s="193"/>
      <c r="EA26" s="193"/>
      <c r="EB26" s="193"/>
      <c r="EC26" s="193"/>
      <c r="ED26" s="193"/>
      <c r="EE26" s="193"/>
      <c r="EF26" s="193"/>
      <c r="EG26" s="193"/>
      <c r="EH26" s="193"/>
      <c r="EI26" s="193"/>
      <c r="EJ26" s="193"/>
      <c r="EK26" s="193"/>
      <c r="EL26" s="193"/>
      <c r="EM26" s="193"/>
      <c r="EN26" s="193"/>
      <c r="EO26" s="193"/>
      <c r="EP26" s="193"/>
      <c r="EQ26" s="193"/>
      <c r="ER26" s="193"/>
      <c r="ES26" s="193"/>
      <c r="ET26" s="193"/>
      <c r="EU26" s="193"/>
      <c r="EV26" s="193"/>
      <c r="EW26" s="193"/>
      <c r="EX26" s="193"/>
      <c r="EY26" s="193"/>
      <c r="EZ26" s="194"/>
      <c r="FA26" s="191">
        <f>IF('入力票5'!BN20="","",'入力票5'!BN20)</f>
      </c>
      <c r="FB26" s="191"/>
      <c r="FC26" s="191"/>
      <c r="FD26" s="191"/>
      <c r="FE26" s="191"/>
      <c r="FF26" s="191"/>
      <c r="FG26" s="191"/>
      <c r="FH26" s="191"/>
      <c r="FI26" s="191"/>
      <c r="FJ26" s="191"/>
      <c r="FK26" s="191"/>
      <c r="FL26" s="191"/>
      <c r="FM26" s="24"/>
      <c r="FN26" s="24"/>
      <c r="FO26" s="24"/>
      <c r="FP26" s="24"/>
      <c r="FQ26" s="24"/>
      <c r="FR26" s="24"/>
      <c r="FS26" s="32"/>
    </row>
    <row r="27" spans="1:175" ht="11.25" customHeight="1">
      <c r="A27" s="12"/>
      <c r="B27" s="13"/>
      <c r="C27" s="51" t="s">
        <v>30</v>
      </c>
      <c r="D27" s="52"/>
      <c r="E27" s="52"/>
      <c r="F27" s="52"/>
      <c r="G27" s="52"/>
      <c r="H27" s="259" t="s">
        <v>31</v>
      </c>
      <c r="I27" s="259"/>
      <c r="J27" s="259"/>
      <c r="K27" s="259"/>
      <c r="L27" s="259"/>
      <c r="M27" s="259"/>
      <c r="N27" s="259"/>
      <c r="O27" s="259"/>
      <c r="P27" s="259"/>
      <c r="Q27" s="259"/>
      <c r="R27" s="259"/>
      <c r="S27" s="259"/>
      <c r="T27" s="259"/>
      <c r="U27" s="259"/>
      <c r="V27" s="259"/>
      <c r="W27" s="259"/>
      <c r="X27" s="259"/>
      <c r="Y27" s="259"/>
      <c r="Z27" s="259"/>
      <c r="AA27" s="259"/>
      <c r="AB27" s="260"/>
      <c r="AC27" s="208">
        <f>c!E165</f>
      </c>
      <c r="AD27" s="208"/>
      <c r="AE27" s="208"/>
      <c r="AF27" s="208"/>
      <c r="AG27" s="208"/>
      <c r="AH27" s="208"/>
      <c r="AI27" s="208"/>
      <c r="AJ27" s="208"/>
      <c r="AK27" s="208"/>
      <c r="AL27" s="208"/>
      <c r="AM27" s="208">
        <f>c!C16</f>
      </c>
      <c r="AN27" s="208"/>
      <c r="AO27" s="208"/>
      <c r="AP27" s="208"/>
      <c r="AQ27" s="208"/>
      <c r="AR27" s="208"/>
      <c r="AS27" s="208"/>
      <c r="AT27" s="208"/>
      <c r="AU27" s="208"/>
      <c r="AV27" s="208"/>
      <c r="AW27" s="208"/>
      <c r="AX27" s="208"/>
      <c r="AY27" s="208"/>
      <c r="AZ27" s="208"/>
      <c r="BA27" s="208">
        <f>c!E16</f>
      </c>
      <c r="BB27" s="208"/>
      <c r="BC27" s="208"/>
      <c r="BD27" s="208"/>
      <c r="BE27" s="208"/>
      <c r="BF27" s="208"/>
      <c r="BG27" s="208"/>
      <c r="BH27" s="208">
        <f>c!Q61</f>
      </c>
      <c r="BI27" s="208"/>
      <c r="BJ27" s="208"/>
      <c r="BK27" s="208"/>
      <c r="BL27" s="208"/>
      <c r="BM27" s="208"/>
      <c r="BN27" s="208"/>
      <c r="BO27" s="208"/>
      <c r="BP27" s="208"/>
      <c r="BQ27" s="208"/>
      <c r="BR27" s="208"/>
      <c r="BS27" s="208"/>
      <c r="BT27" s="208"/>
      <c r="BU27" s="208"/>
      <c r="BV27" s="252">
        <f>c!B61</f>
      </c>
      <c r="BW27" s="209"/>
      <c r="BX27" s="209"/>
      <c r="BY27" s="209"/>
      <c r="BZ27" s="209"/>
      <c r="CA27" s="209"/>
      <c r="CB27" s="249">
        <f>c!C61</f>
      </c>
      <c r="CC27" s="249"/>
      <c r="CD27" s="249"/>
      <c r="CE27" s="249"/>
      <c r="CF27" s="249"/>
      <c r="CG27" s="249"/>
      <c r="CH27" s="198">
        <f>c!D61</f>
      </c>
      <c r="CI27" s="198"/>
      <c r="CJ27" s="198"/>
      <c r="CK27" s="198"/>
      <c r="CL27" s="198"/>
      <c r="CM27" s="198"/>
      <c r="CN27" s="209">
        <f>c!E61</f>
      </c>
      <c r="CO27" s="209"/>
      <c r="CP27" s="209"/>
      <c r="CQ27" s="209"/>
      <c r="CR27" s="209"/>
      <c r="CS27" s="209"/>
      <c r="CT27" s="209">
        <f>c!F61</f>
      </c>
      <c r="CU27" s="209"/>
      <c r="CV27" s="209"/>
      <c r="CW27" s="209"/>
      <c r="CX27" s="209"/>
      <c r="CY27" s="209"/>
      <c r="CZ27" s="209">
        <f>c!G61</f>
      </c>
      <c r="DA27" s="209"/>
      <c r="DB27" s="209"/>
      <c r="DC27" s="209"/>
      <c r="DD27" s="209"/>
      <c r="DE27" s="210"/>
      <c r="DF27" s="208">
        <f>c!U61</f>
      </c>
      <c r="DG27" s="208"/>
      <c r="DH27" s="208"/>
      <c r="DI27" s="208"/>
      <c r="DJ27" s="208"/>
      <c r="DK27" s="208"/>
      <c r="DL27" s="208"/>
      <c r="DN27" s="53"/>
      <c r="DO27" s="54"/>
      <c r="DP27" s="193" t="s">
        <v>507</v>
      </c>
      <c r="DQ27" s="193"/>
      <c r="DR27" s="193"/>
      <c r="DS27" s="193"/>
      <c r="DT27" s="193"/>
      <c r="DU27" s="193"/>
      <c r="DV27" s="193"/>
      <c r="DW27" s="193"/>
      <c r="DX27" s="193"/>
      <c r="DY27" s="193"/>
      <c r="DZ27" s="193"/>
      <c r="EA27" s="193"/>
      <c r="EB27" s="193"/>
      <c r="EC27" s="193"/>
      <c r="ED27" s="193"/>
      <c r="EE27" s="193"/>
      <c r="EF27" s="193"/>
      <c r="EG27" s="193"/>
      <c r="EH27" s="193"/>
      <c r="EI27" s="193"/>
      <c r="EJ27" s="193"/>
      <c r="EK27" s="193"/>
      <c r="EL27" s="193"/>
      <c r="EM27" s="193"/>
      <c r="EN27" s="193"/>
      <c r="EO27" s="193"/>
      <c r="EP27" s="193"/>
      <c r="EQ27" s="193"/>
      <c r="ER27" s="193"/>
      <c r="ES27" s="193"/>
      <c r="ET27" s="193"/>
      <c r="EU27" s="193"/>
      <c r="EV27" s="193"/>
      <c r="EW27" s="193"/>
      <c r="EX27" s="193"/>
      <c r="EY27" s="193"/>
      <c r="EZ27" s="194"/>
      <c r="FA27" s="191">
        <f>IF('入力票5'!BN22="","",'入力票5'!BN22)</f>
      </c>
      <c r="FB27" s="191"/>
      <c r="FC27" s="191"/>
      <c r="FD27" s="191"/>
      <c r="FE27" s="191"/>
      <c r="FF27" s="191"/>
      <c r="FG27" s="191"/>
      <c r="FH27" s="191"/>
      <c r="FI27" s="191"/>
      <c r="FJ27" s="191"/>
      <c r="FK27" s="191"/>
      <c r="FL27" s="191"/>
      <c r="FM27" s="24"/>
      <c r="FN27" s="24"/>
      <c r="FO27" s="24"/>
      <c r="FP27" s="24"/>
      <c r="FQ27" s="24"/>
      <c r="FR27" s="24"/>
      <c r="FS27" s="32"/>
    </row>
    <row r="28" spans="1:175" ht="11.25" customHeight="1">
      <c r="A28" s="53" t="s">
        <v>32</v>
      </c>
      <c r="B28" s="54"/>
      <c r="C28" s="54"/>
      <c r="D28" s="54"/>
      <c r="E28" s="54"/>
      <c r="F28" s="253" t="s">
        <v>33</v>
      </c>
      <c r="G28" s="253"/>
      <c r="H28" s="253"/>
      <c r="I28" s="253"/>
      <c r="J28" s="253"/>
      <c r="K28" s="253"/>
      <c r="L28" s="253"/>
      <c r="M28" s="253"/>
      <c r="N28" s="253"/>
      <c r="O28" s="253"/>
      <c r="P28" s="253"/>
      <c r="Q28" s="253"/>
      <c r="R28" s="253"/>
      <c r="S28" s="253"/>
      <c r="T28" s="253"/>
      <c r="U28" s="253"/>
      <c r="V28" s="253"/>
      <c r="W28" s="253"/>
      <c r="X28" s="253"/>
      <c r="Y28" s="253"/>
      <c r="Z28" s="253"/>
      <c r="AA28" s="253"/>
      <c r="AB28" s="254"/>
      <c r="AC28" s="190">
        <f>c!E166</f>
      </c>
      <c r="AD28" s="190"/>
      <c r="AE28" s="190"/>
      <c r="AF28" s="190"/>
      <c r="AG28" s="190"/>
      <c r="AH28" s="190"/>
      <c r="AI28" s="190"/>
      <c r="AJ28" s="190"/>
      <c r="AK28" s="190"/>
      <c r="AL28" s="190"/>
      <c r="AM28" s="190">
        <f>c!C17</f>
      </c>
      <c r="AN28" s="190"/>
      <c r="AO28" s="190"/>
      <c r="AP28" s="190"/>
      <c r="AQ28" s="190"/>
      <c r="AR28" s="190"/>
      <c r="AS28" s="190"/>
      <c r="AT28" s="190"/>
      <c r="AU28" s="190"/>
      <c r="AV28" s="190"/>
      <c r="AW28" s="190"/>
      <c r="AX28" s="190"/>
      <c r="AY28" s="190"/>
      <c r="AZ28" s="190"/>
      <c r="BA28" s="190">
        <f>c!E17</f>
      </c>
      <c r="BB28" s="190"/>
      <c r="BC28" s="190"/>
      <c r="BD28" s="190"/>
      <c r="BE28" s="190"/>
      <c r="BF28" s="190"/>
      <c r="BG28" s="190"/>
      <c r="BH28" s="190">
        <f>c!Q62</f>
      </c>
      <c r="BI28" s="190"/>
      <c r="BJ28" s="190"/>
      <c r="BK28" s="190"/>
      <c r="BL28" s="190"/>
      <c r="BM28" s="190"/>
      <c r="BN28" s="190"/>
      <c r="BO28" s="190"/>
      <c r="BP28" s="190"/>
      <c r="BQ28" s="190"/>
      <c r="BR28" s="190"/>
      <c r="BS28" s="190"/>
      <c r="BT28" s="190"/>
      <c r="BU28" s="190"/>
      <c r="BV28" s="246">
        <f>c!B62</f>
      </c>
      <c r="BW28" s="198"/>
      <c r="BX28" s="198"/>
      <c r="BY28" s="198"/>
      <c r="BZ28" s="198"/>
      <c r="CA28" s="198"/>
      <c r="CB28" s="217">
        <f>c!C62</f>
      </c>
      <c r="CC28" s="217"/>
      <c r="CD28" s="217"/>
      <c r="CE28" s="217"/>
      <c r="CF28" s="217"/>
      <c r="CG28" s="217"/>
      <c r="CH28" s="198">
        <f>c!D62</f>
      </c>
      <c r="CI28" s="198"/>
      <c r="CJ28" s="198"/>
      <c r="CK28" s="198"/>
      <c r="CL28" s="198"/>
      <c r="CM28" s="198"/>
      <c r="CN28" s="198">
        <f>c!E62</f>
      </c>
      <c r="CO28" s="198"/>
      <c r="CP28" s="198"/>
      <c r="CQ28" s="198"/>
      <c r="CR28" s="198"/>
      <c r="CS28" s="198"/>
      <c r="CT28" s="198">
        <f>c!F62</f>
      </c>
      <c r="CU28" s="198"/>
      <c r="CV28" s="198"/>
      <c r="CW28" s="198"/>
      <c r="CX28" s="198"/>
      <c r="CY28" s="198"/>
      <c r="CZ28" s="198">
        <f>c!G62</f>
      </c>
      <c r="DA28" s="198"/>
      <c r="DB28" s="198"/>
      <c r="DC28" s="198"/>
      <c r="DD28" s="198"/>
      <c r="DE28" s="207"/>
      <c r="DF28" s="190">
        <f>c!U62</f>
      </c>
      <c r="DG28" s="190"/>
      <c r="DH28" s="190"/>
      <c r="DI28" s="190"/>
      <c r="DJ28" s="190"/>
      <c r="DK28" s="190"/>
      <c r="DL28" s="190"/>
      <c r="DN28" s="53"/>
      <c r="DO28" s="54"/>
      <c r="DP28" s="193" t="s">
        <v>416</v>
      </c>
      <c r="DQ28" s="193"/>
      <c r="DR28" s="193"/>
      <c r="DS28" s="193"/>
      <c r="DT28" s="193"/>
      <c r="DU28" s="193"/>
      <c r="DV28" s="193"/>
      <c r="DW28" s="193"/>
      <c r="DX28" s="193"/>
      <c r="DY28" s="193"/>
      <c r="DZ28" s="193"/>
      <c r="EA28" s="193"/>
      <c r="EB28" s="193"/>
      <c r="EC28" s="193"/>
      <c r="ED28" s="193"/>
      <c r="EE28" s="193"/>
      <c r="EF28" s="193"/>
      <c r="EG28" s="193"/>
      <c r="EH28" s="193"/>
      <c r="EI28" s="193"/>
      <c r="EJ28" s="193"/>
      <c r="EK28" s="193"/>
      <c r="EL28" s="193"/>
      <c r="EM28" s="193"/>
      <c r="EN28" s="193"/>
      <c r="EO28" s="193"/>
      <c r="EP28" s="193"/>
      <c r="EQ28" s="193"/>
      <c r="ER28" s="193"/>
      <c r="ES28" s="193"/>
      <c r="ET28" s="193"/>
      <c r="EU28" s="193"/>
      <c r="EV28" s="193"/>
      <c r="EW28" s="193"/>
      <c r="EX28" s="193"/>
      <c r="EY28" s="193"/>
      <c r="EZ28" s="194"/>
      <c r="FA28" s="191">
        <f>IF('入力票5'!BN23="","",'入力票5'!BN23)</f>
      </c>
      <c r="FB28" s="191"/>
      <c r="FC28" s="191"/>
      <c r="FD28" s="191"/>
      <c r="FE28" s="191"/>
      <c r="FF28" s="191"/>
      <c r="FG28" s="191"/>
      <c r="FH28" s="191"/>
      <c r="FI28" s="191"/>
      <c r="FJ28" s="191"/>
      <c r="FK28" s="191"/>
      <c r="FL28" s="191"/>
      <c r="FM28" s="24"/>
      <c r="FN28" s="24"/>
      <c r="FO28" s="24"/>
      <c r="FP28" s="24"/>
      <c r="FQ28" s="24"/>
      <c r="FR28" s="24"/>
      <c r="FS28" s="32"/>
    </row>
    <row r="29" spans="1:175" ht="11.25" customHeight="1">
      <c r="A29" s="53" t="s">
        <v>34</v>
      </c>
      <c r="B29" s="54"/>
      <c r="C29" s="54"/>
      <c r="D29" s="54"/>
      <c r="E29" s="54"/>
      <c r="F29" s="253" t="s">
        <v>405</v>
      </c>
      <c r="G29" s="253"/>
      <c r="H29" s="253"/>
      <c r="I29" s="253"/>
      <c r="J29" s="253"/>
      <c r="K29" s="253"/>
      <c r="L29" s="253"/>
      <c r="M29" s="253"/>
      <c r="N29" s="253"/>
      <c r="O29" s="253"/>
      <c r="P29" s="253"/>
      <c r="Q29" s="253"/>
      <c r="R29" s="253"/>
      <c r="S29" s="253"/>
      <c r="T29" s="253"/>
      <c r="U29" s="253"/>
      <c r="V29" s="253"/>
      <c r="W29" s="253"/>
      <c r="X29" s="253"/>
      <c r="Y29" s="253"/>
      <c r="Z29" s="253"/>
      <c r="AA29" s="253"/>
      <c r="AB29" s="254"/>
      <c r="AC29" s="190">
        <f>c!E167</f>
      </c>
      <c r="AD29" s="190"/>
      <c r="AE29" s="190"/>
      <c r="AF29" s="190"/>
      <c r="AG29" s="190"/>
      <c r="AH29" s="190"/>
      <c r="AI29" s="190"/>
      <c r="AJ29" s="190"/>
      <c r="AK29" s="190"/>
      <c r="AL29" s="190"/>
      <c r="AM29" s="190">
        <f>c!C18</f>
      </c>
      <c r="AN29" s="190"/>
      <c r="AO29" s="190"/>
      <c r="AP29" s="190"/>
      <c r="AQ29" s="190"/>
      <c r="AR29" s="190"/>
      <c r="AS29" s="190"/>
      <c r="AT29" s="190"/>
      <c r="AU29" s="190"/>
      <c r="AV29" s="190"/>
      <c r="AW29" s="190"/>
      <c r="AX29" s="190"/>
      <c r="AY29" s="190"/>
      <c r="AZ29" s="190"/>
      <c r="BA29" s="190">
        <f>c!E18</f>
      </c>
      <c r="BB29" s="190"/>
      <c r="BC29" s="190"/>
      <c r="BD29" s="190"/>
      <c r="BE29" s="190"/>
      <c r="BF29" s="190"/>
      <c r="BG29" s="190"/>
      <c r="BH29" s="190">
        <f>c!Q63</f>
      </c>
      <c r="BI29" s="190"/>
      <c r="BJ29" s="190"/>
      <c r="BK29" s="190"/>
      <c r="BL29" s="190"/>
      <c r="BM29" s="190"/>
      <c r="BN29" s="190"/>
      <c r="BO29" s="190"/>
      <c r="BP29" s="190"/>
      <c r="BQ29" s="190"/>
      <c r="BR29" s="190"/>
      <c r="BS29" s="190"/>
      <c r="BT29" s="190"/>
      <c r="BU29" s="190"/>
      <c r="BV29" s="246">
        <f>c!B63</f>
      </c>
      <c r="BW29" s="198"/>
      <c r="BX29" s="198"/>
      <c r="BY29" s="198"/>
      <c r="BZ29" s="198"/>
      <c r="CA29" s="198"/>
      <c r="CB29" s="217">
        <f>c!C63</f>
      </c>
      <c r="CC29" s="217"/>
      <c r="CD29" s="217"/>
      <c r="CE29" s="217"/>
      <c r="CF29" s="217"/>
      <c r="CG29" s="217"/>
      <c r="CH29" s="198">
        <f>c!D63</f>
      </c>
      <c r="CI29" s="198"/>
      <c r="CJ29" s="198"/>
      <c r="CK29" s="198"/>
      <c r="CL29" s="198"/>
      <c r="CM29" s="198"/>
      <c r="CN29" s="198">
        <f>c!E63</f>
      </c>
      <c r="CO29" s="198"/>
      <c r="CP29" s="198"/>
      <c r="CQ29" s="198"/>
      <c r="CR29" s="198"/>
      <c r="CS29" s="198"/>
      <c r="CT29" s="198">
        <f>c!F63</f>
      </c>
      <c r="CU29" s="198"/>
      <c r="CV29" s="198"/>
      <c r="CW29" s="198"/>
      <c r="CX29" s="198"/>
      <c r="CY29" s="198"/>
      <c r="CZ29" s="198">
        <f>c!G63</f>
      </c>
      <c r="DA29" s="198"/>
      <c r="DB29" s="198"/>
      <c r="DC29" s="198"/>
      <c r="DD29" s="198"/>
      <c r="DE29" s="207"/>
      <c r="DF29" s="190">
        <f>c!U63</f>
      </c>
      <c r="DG29" s="190"/>
      <c r="DH29" s="190"/>
      <c r="DI29" s="190"/>
      <c r="DJ29" s="190"/>
      <c r="DK29" s="190"/>
      <c r="DL29" s="190"/>
      <c r="DN29" s="53"/>
      <c r="DO29" s="54"/>
      <c r="DP29" s="193" t="s">
        <v>446</v>
      </c>
      <c r="DQ29" s="193"/>
      <c r="DR29" s="193"/>
      <c r="DS29" s="193"/>
      <c r="DT29" s="193"/>
      <c r="DU29" s="193"/>
      <c r="DV29" s="193"/>
      <c r="DW29" s="193"/>
      <c r="DX29" s="193"/>
      <c r="DY29" s="193"/>
      <c r="DZ29" s="193"/>
      <c r="EA29" s="193"/>
      <c r="EB29" s="193"/>
      <c r="EC29" s="193"/>
      <c r="ED29" s="193"/>
      <c r="EE29" s="193"/>
      <c r="EF29" s="193"/>
      <c r="EG29" s="193"/>
      <c r="EH29" s="193"/>
      <c r="EI29" s="193"/>
      <c r="EJ29" s="193"/>
      <c r="EK29" s="193"/>
      <c r="EL29" s="193"/>
      <c r="EM29" s="193"/>
      <c r="EN29" s="193"/>
      <c r="EO29" s="193"/>
      <c r="EP29" s="193"/>
      <c r="EQ29" s="193"/>
      <c r="ER29" s="193"/>
      <c r="ES29" s="193"/>
      <c r="ET29" s="193"/>
      <c r="EU29" s="193"/>
      <c r="EV29" s="193"/>
      <c r="EW29" s="193"/>
      <c r="EX29" s="193"/>
      <c r="EY29" s="193"/>
      <c r="EZ29" s="194"/>
      <c r="FA29" s="191">
        <f>IF('入力票5'!BN25="","",'入力票5'!BN25)</f>
      </c>
      <c r="FB29" s="191"/>
      <c r="FC29" s="191"/>
      <c r="FD29" s="191"/>
      <c r="FE29" s="191"/>
      <c r="FF29" s="191"/>
      <c r="FG29" s="191"/>
      <c r="FH29" s="191"/>
      <c r="FI29" s="191"/>
      <c r="FJ29" s="191"/>
      <c r="FK29" s="191"/>
      <c r="FL29" s="191"/>
      <c r="FM29" s="24"/>
      <c r="FN29" s="24"/>
      <c r="FO29" s="24"/>
      <c r="FP29" s="24"/>
      <c r="FQ29" s="24"/>
      <c r="FR29" s="24"/>
      <c r="FS29" s="32"/>
    </row>
    <row r="30" spans="1:175" ht="11.25" customHeight="1">
      <c r="A30" s="53" t="s">
        <v>35</v>
      </c>
      <c r="B30" s="54"/>
      <c r="C30" s="54"/>
      <c r="D30" s="54"/>
      <c r="E30" s="54"/>
      <c r="F30" s="253" t="s">
        <v>36</v>
      </c>
      <c r="G30" s="253"/>
      <c r="H30" s="253"/>
      <c r="I30" s="253"/>
      <c r="J30" s="253"/>
      <c r="K30" s="253"/>
      <c r="L30" s="253"/>
      <c r="M30" s="253"/>
      <c r="N30" s="253"/>
      <c r="O30" s="253"/>
      <c r="P30" s="253"/>
      <c r="Q30" s="253"/>
      <c r="R30" s="253"/>
      <c r="S30" s="253"/>
      <c r="T30" s="253"/>
      <c r="U30" s="253"/>
      <c r="V30" s="253"/>
      <c r="W30" s="253"/>
      <c r="X30" s="253"/>
      <c r="Y30" s="253"/>
      <c r="Z30" s="253"/>
      <c r="AA30" s="253"/>
      <c r="AB30" s="254"/>
      <c r="AC30" s="190">
        <f>c!E168</f>
      </c>
      <c r="AD30" s="190"/>
      <c r="AE30" s="190"/>
      <c r="AF30" s="190"/>
      <c r="AG30" s="190"/>
      <c r="AH30" s="190"/>
      <c r="AI30" s="190"/>
      <c r="AJ30" s="190"/>
      <c r="AK30" s="190"/>
      <c r="AL30" s="190"/>
      <c r="AM30" s="190">
        <f>c!C19</f>
      </c>
      <c r="AN30" s="190"/>
      <c r="AO30" s="190"/>
      <c r="AP30" s="190"/>
      <c r="AQ30" s="190"/>
      <c r="AR30" s="190"/>
      <c r="AS30" s="190"/>
      <c r="AT30" s="190"/>
      <c r="AU30" s="190"/>
      <c r="AV30" s="190"/>
      <c r="AW30" s="190"/>
      <c r="AX30" s="190"/>
      <c r="AY30" s="190"/>
      <c r="AZ30" s="190"/>
      <c r="BA30" s="190">
        <f>c!E19</f>
      </c>
      <c r="BB30" s="190"/>
      <c r="BC30" s="190"/>
      <c r="BD30" s="190"/>
      <c r="BE30" s="190"/>
      <c r="BF30" s="190"/>
      <c r="BG30" s="190"/>
      <c r="BH30" s="190">
        <f>c!Q64</f>
      </c>
      <c r="BI30" s="190"/>
      <c r="BJ30" s="190"/>
      <c r="BK30" s="190"/>
      <c r="BL30" s="190"/>
      <c r="BM30" s="190"/>
      <c r="BN30" s="190"/>
      <c r="BO30" s="190"/>
      <c r="BP30" s="190"/>
      <c r="BQ30" s="190"/>
      <c r="BR30" s="190"/>
      <c r="BS30" s="190"/>
      <c r="BT30" s="190"/>
      <c r="BU30" s="190"/>
      <c r="BV30" s="246">
        <f>c!B64</f>
      </c>
      <c r="BW30" s="198"/>
      <c r="BX30" s="198"/>
      <c r="BY30" s="198"/>
      <c r="BZ30" s="198"/>
      <c r="CA30" s="198"/>
      <c r="CB30" s="217">
        <f>c!C64</f>
      </c>
      <c r="CC30" s="217"/>
      <c r="CD30" s="217"/>
      <c r="CE30" s="217"/>
      <c r="CF30" s="217"/>
      <c r="CG30" s="217"/>
      <c r="CH30" s="198">
        <f>c!D64</f>
      </c>
      <c r="CI30" s="198"/>
      <c r="CJ30" s="198"/>
      <c r="CK30" s="198"/>
      <c r="CL30" s="198"/>
      <c r="CM30" s="198"/>
      <c r="CN30" s="198">
        <f>c!E64</f>
      </c>
      <c r="CO30" s="198"/>
      <c r="CP30" s="198"/>
      <c r="CQ30" s="198"/>
      <c r="CR30" s="198"/>
      <c r="CS30" s="198"/>
      <c r="CT30" s="198">
        <f>c!F64</f>
      </c>
      <c r="CU30" s="198"/>
      <c r="CV30" s="198"/>
      <c r="CW30" s="198"/>
      <c r="CX30" s="198"/>
      <c r="CY30" s="198"/>
      <c r="CZ30" s="198">
        <f>c!G64</f>
      </c>
      <c r="DA30" s="198"/>
      <c r="DB30" s="198"/>
      <c r="DC30" s="198"/>
      <c r="DD30" s="198"/>
      <c r="DE30" s="207"/>
      <c r="DF30" s="190">
        <f>c!U64</f>
      </c>
      <c r="DG30" s="190"/>
      <c r="DH30" s="190"/>
      <c r="DI30" s="190"/>
      <c r="DJ30" s="190"/>
      <c r="DK30" s="190"/>
      <c r="DL30" s="190"/>
      <c r="DN30" s="53"/>
      <c r="DO30" s="54"/>
      <c r="DP30" s="195" t="s">
        <v>434</v>
      </c>
      <c r="DQ30" s="195"/>
      <c r="DR30" s="195"/>
      <c r="DS30" s="195"/>
      <c r="DT30" s="195"/>
      <c r="DU30" s="195"/>
      <c r="DV30" s="195"/>
      <c r="DW30" s="195"/>
      <c r="DX30" s="195"/>
      <c r="DY30" s="195"/>
      <c r="DZ30" s="195"/>
      <c r="EA30" s="195"/>
      <c r="EB30" s="195"/>
      <c r="EC30" s="195"/>
      <c r="ED30" s="195"/>
      <c r="EE30" s="195"/>
      <c r="EF30" s="195"/>
      <c r="EG30" s="195"/>
      <c r="EH30" s="195"/>
      <c r="EI30" s="195"/>
      <c r="EJ30" s="195"/>
      <c r="EK30" s="195"/>
      <c r="EL30" s="195"/>
      <c r="EM30" s="195"/>
      <c r="EN30" s="195"/>
      <c r="EO30" s="195"/>
      <c r="EP30" s="195"/>
      <c r="EQ30" s="195"/>
      <c r="ER30" s="195"/>
      <c r="ES30" s="195"/>
      <c r="ET30" s="195"/>
      <c r="EU30" s="195"/>
      <c r="EV30" s="195"/>
      <c r="EW30" s="195"/>
      <c r="EX30" s="195"/>
      <c r="EY30" s="195"/>
      <c r="EZ30" s="196"/>
      <c r="FA30" s="197">
        <f>IF('入力票5'!BN27="","",IF('入力票5'!BN27=1,"えるぼし(第１段階)",IF('入力票5'!BN27=2,"えるぼし(第２段階)",IF('入力票5'!BN27=3,"えるぼし(第３段階)",IF('入力票5'!BN27=4,"プラチナえるぼし",IF('入力票5'!BN27=5,"非該当"))))))</f>
      </c>
      <c r="FB30" s="197"/>
      <c r="FC30" s="197"/>
      <c r="FD30" s="197"/>
      <c r="FE30" s="197"/>
      <c r="FF30" s="197"/>
      <c r="FG30" s="197"/>
      <c r="FH30" s="197"/>
      <c r="FI30" s="197"/>
      <c r="FJ30" s="197"/>
      <c r="FK30" s="197"/>
      <c r="FL30" s="197"/>
      <c r="FM30" s="24"/>
      <c r="FN30" s="24"/>
      <c r="FO30" s="24"/>
      <c r="FP30" s="24"/>
      <c r="FQ30" s="24"/>
      <c r="FR30" s="24"/>
      <c r="FS30" s="32"/>
    </row>
    <row r="31" spans="1:175" ht="11.25" customHeight="1">
      <c r="A31" s="53" t="s">
        <v>37</v>
      </c>
      <c r="B31" s="54"/>
      <c r="C31" s="54"/>
      <c r="D31" s="54"/>
      <c r="E31" s="54"/>
      <c r="F31" s="253" t="s">
        <v>38</v>
      </c>
      <c r="G31" s="253"/>
      <c r="H31" s="253"/>
      <c r="I31" s="253"/>
      <c r="J31" s="253"/>
      <c r="K31" s="253"/>
      <c r="L31" s="253"/>
      <c r="M31" s="253"/>
      <c r="N31" s="253"/>
      <c r="O31" s="253"/>
      <c r="P31" s="253"/>
      <c r="Q31" s="253"/>
      <c r="R31" s="253"/>
      <c r="S31" s="253"/>
      <c r="T31" s="253"/>
      <c r="U31" s="253"/>
      <c r="V31" s="253"/>
      <c r="W31" s="253"/>
      <c r="X31" s="253"/>
      <c r="Y31" s="253"/>
      <c r="Z31" s="253"/>
      <c r="AA31" s="253"/>
      <c r="AB31" s="254"/>
      <c r="AC31" s="190">
        <f>c!E169</f>
      </c>
      <c r="AD31" s="190"/>
      <c r="AE31" s="190"/>
      <c r="AF31" s="190"/>
      <c r="AG31" s="190"/>
      <c r="AH31" s="190"/>
      <c r="AI31" s="190"/>
      <c r="AJ31" s="190"/>
      <c r="AK31" s="190"/>
      <c r="AL31" s="190"/>
      <c r="AM31" s="190">
        <f>c!C20</f>
      </c>
      <c r="AN31" s="190"/>
      <c r="AO31" s="190"/>
      <c r="AP31" s="190"/>
      <c r="AQ31" s="190"/>
      <c r="AR31" s="190"/>
      <c r="AS31" s="190"/>
      <c r="AT31" s="190"/>
      <c r="AU31" s="190"/>
      <c r="AV31" s="190"/>
      <c r="AW31" s="190"/>
      <c r="AX31" s="190"/>
      <c r="AY31" s="190"/>
      <c r="AZ31" s="190"/>
      <c r="BA31" s="190">
        <f>c!E20</f>
      </c>
      <c r="BB31" s="190"/>
      <c r="BC31" s="190"/>
      <c r="BD31" s="190"/>
      <c r="BE31" s="190"/>
      <c r="BF31" s="190"/>
      <c r="BG31" s="190"/>
      <c r="BH31" s="190">
        <f>c!Q65</f>
      </c>
      <c r="BI31" s="190"/>
      <c r="BJ31" s="190"/>
      <c r="BK31" s="190"/>
      <c r="BL31" s="190"/>
      <c r="BM31" s="190"/>
      <c r="BN31" s="190"/>
      <c r="BO31" s="190"/>
      <c r="BP31" s="190"/>
      <c r="BQ31" s="190"/>
      <c r="BR31" s="190"/>
      <c r="BS31" s="190"/>
      <c r="BT31" s="190"/>
      <c r="BU31" s="190"/>
      <c r="BV31" s="246">
        <f>c!B65</f>
      </c>
      <c r="BW31" s="198"/>
      <c r="BX31" s="198"/>
      <c r="BY31" s="198"/>
      <c r="BZ31" s="198"/>
      <c r="CA31" s="198"/>
      <c r="CB31" s="217">
        <f>c!C65</f>
      </c>
      <c r="CC31" s="217"/>
      <c r="CD31" s="217"/>
      <c r="CE31" s="217"/>
      <c r="CF31" s="217"/>
      <c r="CG31" s="217"/>
      <c r="CH31" s="198">
        <f>c!D65</f>
      </c>
      <c r="CI31" s="198"/>
      <c r="CJ31" s="198"/>
      <c r="CK31" s="198"/>
      <c r="CL31" s="198"/>
      <c r="CM31" s="198"/>
      <c r="CN31" s="198">
        <f>c!E65</f>
      </c>
      <c r="CO31" s="198"/>
      <c r="CP31" s="198"/>
      <c r="CQ31" s="198"/>
      <c r="CR31" s="198"/>
      <c r="CS31" s="198"/>
      <c r="CT31" s="198">
        <f>c!F65</f>
      </c>
      <c r="CU31" s="198"/>
      <c r="CV31" s="198"/>
      <c r="CW31" s="198"/>
      <c r="CX31" s="198"/>
      <c r="CY31" s="198"/>
      <c r="CZ31" s="198">
        <f>c!G65</f>
      </c>
      <c r="DA31" s="198"/>
      <c r="DB31" s="198"/>
      <c r="DC31" s="198"/>
      <c r="DD31" s="198"/>
      <c r="DE31" s="207"/>
      <c r="DF31" s="190">
        <f>c!U65</f>
      </c>
      <c r="DG31" s="190"/>
      <c r="DH31" s="190"/>
      <c r="DI31" s="190"/>
      <c r="DJ31" s="190"/>
      <c r="DK31" s="190"/>
      <c r="DL31" s="190"/>
      <c r="DN31" s="53"/>
      <c r="DO31" s="54"/>
      <c r="DP31" s="195" t="s">
        <v>436</v>
      </c>
      <c r="DQ31" s="195"/>
      <c r="DR31" s="195"/>
      <c r="DS31" s="195"/>
      <c r="DT31" s="195"/>
      <c r="DU31" s="195"/>
      <c r="DV31" s="195"/>
      <c r="DW31" s="195"/>
      <c r="DX31" s="195"/>
      <c r="DY31" s="195"/>
      <c r="DZ31" s="195"/>
      <c r="EA31" s="195"/>
      <c r="EB31" s="195"/>
      <c r="EC31" s="195"/>
      <c r="ED31" s="195"/>
      <c r="EE31" s="195"/>
      <c r="EF31" s="195"/>
      <c r="EG31" s="195"/>
      <c r="EH31" s="195"/>
      <c r="EI31" s="195"/>
      <c r="EJ31" s="195"/>
      <c r="EK31" s="195"/>
      <c r="EL31" s="195"/>
      <c r="EM31" s="195"/>
      <c r="EN31" s="195"/>
      <c r="EO31" s="195"/>
      <c r="EP31" s="195"/>
      <c r="EQ31" s="195"/>
      <c r="ER31" s="195"/>
      <c r="ES31" s="195"/>
      <c r="ET31" s="195"/>
      <c r="EU31" s="195"/>
      <c r="EV31" s="195"/>
      <c r="EW31" s="195"/>
      <c r="EX31" s="195"/>
      <c r="EY31" s="195"/>
      <c r="EZ31" s="196"/>
      <c r="FA31" s="197">
        <f>IF('入力票5'!BN33="","",IF('入力票5'!BN33=1,"くるみん",IF('入力票5'!BN33=2,"トライくるみん",IF('入力票5'!BN33=3,"プラチナくるみん",IF('入力票5'!BN33=4,"非該当")))))</f>
      </c>
      <c r="FB31" s="197"/>
      <c r="FC31" s="197"/>
      <c r="FD31" s="197"/>
      <c r="FE31" s="197"/>
      <c r="FF31" s="197"/>
      <c r="FG31" s="197"/>
      <c r="FH31" s="197"/>
      <c r="FI31" s="197"/>
      <c r="FJ31" s="197"/>
      <c r="FK31" s="197"/>
      <c r="FL31" s="197"/>
      <c r="FM31" s="24"/>
      <c r="FN31" s="24"/>
      <c r="FO31" s="24"/>
      <c r="FP31" s="24"/>
      <c r="FQ31" s="24"/>
      <c r="FR31" s="24"/>
      <c r="FS31" s="32"/>
    </row>
    <row r="32" spans="1:175" ht="11.25" customHeight="1">
      <c r="A32" s="53" t="s">
        <v>39</v>
      </c>
      <c r="B32" s="54"/>
      <c r="C32" s="54"/>
      <c r="D32" s="54"/>
      <c r="E32" s="54"/>
      <c r="F32" s="253" t="s">
        <v>40</v>
      </c>
      <c r="G32" s="253"/>
      <c r="H32" s="253"/>
      <c r="I32" s="253"/>
      <c r="J32" s="253"/>
      <c r="K32" s="253"/>
      <c r="L32" s="253"/>
      <c r="M32" s="253"/>
      <c r="N32" s="253"/>
      <c r="O32" s="253"/>
      <c r="P32" s="253"/>
      <c r="Q32" s="253"/>
      <c r="R32" s="253"/>
      <c r="S32" s="253"/>
      <c r="T32" s="253"/>
      <c r="U32" s="253"/>
      <c r="V32" s="253"/>
      <c r="W32" s="253"/>
      <c r="X32" s="253"/>
      <c r="Y32" s="253"/>
      <c r="Z32" s="253"/>
      <c r="AA32" s="253"/>
      <c r="AB32" s="254"/>
      <c r="AC32" s="190">
        <f>c!E170</f>
      </c>
      <c r="AD32" s="190"/>
      <c r="AE32" s="190"/>
      <c r="AF32" s="190"/>
      <c r="AG32" s="190"/>
      <c r="AH32" s="190"/>
      <c r="AI32" s="190"/>
      <c r="AJ32" s="190"/>
      <c r="AK32" s="190"/>
      <c r="AL32" s="190"/>
      <c r="AM32" s="190">
        <f>c!C21</f>
      </c>
      <c r="AN32" s="190"/>
      <c r="AO32" s="190"/>
      <c r="AP32" s="190"/>
      <c r="AQ32" s="190"/>
      <c r="AR32" s="190"/>
      <c r="AS32" s="190"/>
      <c r="AT32" s="190"/>
      <c r="AU32" s="190"/>
      <c r="AV32" s="190"/>
      <c r="AW32" s="190"/>
      <c r="AX32" s="190"/>
      <c r="AY32" s="190"/>
      <c r="AZ32" s="190"/>
      <c r="BA32" s="190">
        <f>c!E21</f>
      </c>
      <c r="BB32" s="190"/>
      <c r="BC32" s="190"/>
      <c r="BD32" s="190"/>
      <c r="BE32" s="190"/>
      <c r="BF32" s="190"/>
      <c r="BG32" s="190"/>
      <c r="BH32" s="190">
        <f>c!Q66</f>
      </c>
      <c r="BI32" s="190"/>
      <c r="BJ32" s="190"/>
      <c r="BK32" s="190"/>
      <c r="BL32" s="190"/>
      <c r="BM32" s="190"/>
      <c r="BN32" s="190"/>
      <c r="BO32" s="190"/>
      <c r="BP32" s="190"/>
      <c r="BQ32" s="190"/>
      <c r="BR32" s="190"/>
      <c r="BS32" s="190"/>
      <c r="BT32" s="190"/>
      <c r="BU32" s="190"/>
      <c r="BV32" s="246">
        <f>c!B66</f>
      </c>
      <c r="BW32" s="198"/>
      <c r="BX32" s="198"/>
      <c r="BY32" s="198"/>
      <c r="BZ32" s="198"/>
      <c r="CA32" s="198"/>
      <c r="CB32" s="217">
        <f>c!C66</f>
      </c>
      <c r="CC32" s="217"/>
      <c r="CD32" s="217"/>
      <c r="CE32" s="217"/>
      <c r="CF32" s="217"/>
      <c r="CG32" s="217"/>
      <c r="CH32" s="198">
        <f>c!D66</f>
      </c>
      <c r="CI32" s="198"/>
      <c r="CJ32" s="198"/>
      <c r="CK32" s="198"/>
      <c r="CL32" s="198"/>
      <c r="CM32" s="198"/>
      <c r="CN32" s="198">
        <f>c!E66</f>
      </c>
      <c r="CO32" s="198"/>
      <c r="CP32" s="198"/>
      <c r="CQ32" s="198"/>
      <c r="CR32" s="198"/>
      <c r="CS32" s="198"/>
      <c r="CT32" s="198">
        <f>c!F66</f>
      </c>
      <c r="CU32" s="198"/>
      <c r="CV32" s="198"/>
      <c r="CW32" s="198"/>
      <c r="CX32" s="198"/>
      <c r="CY32" s="198"/>
      <c r="CZ32" s="198">
        <f>c!G66</f>
      </c>
      <c r="DA32" s="198"/>
      <c r="DB32" s="198"/>
      <c r="DC32" s="198"/>
      <c r="DD32" s="198"/>
      <c r="DE32" s="207"/>
      <c r="DF32" s="190">
        <f>c!U66</f>
      </c>
      <c r="DG32" s="190"/>
      <c r="DH32" s="190"/>
      <c r="DI32" s="190"/>
      <c r="DJ32" s="190"/>
      <c r="DK32" s="190"/>
      <c r="DL32" s="190"/>
      <c r="DN32" s="65"/>
      <c r="DO32" s="66"/>
      <c r="DP32" s="205" t="s">
        <v>435</v>
      </c>
      <c r="DQ32" s="205"/>
      <c r="DR32" s="205"/>
      <c r="DS32" s="205"/>
      <c r="DT32" s="205"/>
      <c r="DU32" s="205"/>
      <c r="DV32" s="205"/>
      <c r="DW32" s="205"/>
      <c r="DX32" s="205"/>
      <c r="DY32" s="205"/>
      <c r="DZ32" s="205"/>
      <c r="EA32" s="205"/>
      <c r="EB32" s="205"/>
      <c r="EC32" s="205"/>
      <c r="ED32" s="205"/>
      <c r="EE32" s="205"/>
      <c r="EF32" s="205"/>
      <c r="EG32" s="205"/>
      <c r="EH32" s="205"/>
      <c r="EI32" s="205"/>
      <c r="EJ32" s="205"/>
      <c r="EK32" s="205"/>
      <c r="EL32" s="205"/>
      <c r="EM32" s="205"/>
      <c r="EN32" s="205"/>
      <c r="EO32" s="205"/>
      <c r="EP32" s="205"/>
      <c r="EQ32" s="205"/>
      <c r="ER32" s="205"/>
      <c r="ES32" s="205"/>
      <c r="ET32" s="205"/>
      <c r="EU32" s="205"/>
      <c r="EV32" s="205"/>
      <c r="EW32" s="205"/>
      <c r="EX32" s="205"/>
      <c r="EY32" s="205"/>
      <c r="EZ32" s="206"/>
      <c r="FA32" s="192">
        <f>IF('入力票5'!BN38="","",IF('入力票5'!BN38=1,"ユースエール認定",IF('入力票5'!BN38=2,"非該当")))</f>
      </c>
      <c r="FB32" s="192"/>
      <c r="FC32" s="192"/>
      <c r="FD32" s="192"/>
      <c r="FE32" s="192"/>
      <c r="FF32" s="192"/>
      <c r="FG32" s="192"/>
      <c r="FH32" s="192"/>
      <c r="FI32" s="192"/>
      <c r="FJ32" s="192"/>
      <c r="FK32" s="192"/>
      <c r="FL32" s="192"/>
      <c r="FM32" s="24"/>
      <c r="FN32" s="24"/>
      <c r="FO32" s="24"/>
      <c r="FP32" s="24"/>
      <c r="FQ32" s="24"/>
      <c r="FR32" s="24"/>
      <c r="FS32" s="32"/>
    </row>
    <row r="33" spans="1:175" ht="11.25" customHeight="1">
      <c r="A33" s="53" t="s">
        <v>41</v>
      </c>
      <c r="B33" s="54"/>
      <c r="C33" s="54"/>
      <c r="D33" s="54"/>
      <c r="E33" s="54"/>
      <c r="F33" s="253" t="s">
        <v>42</v>
      </c>
      <c r="G33" s="253"/>
      <c r="H33" s="253"/>
      <c r="I33" s="253"/>
      <c r="J33" s="253"/>
      <c r="K33" s="253"/>
      <c r="L33" s="253"/>
      <c r="M33" s="253"/>
      <c r="N33" s="253"/>
      <c r="O33" s="253"/>
      <c r="P33" s="253"/>
      <c r="Q33" s="253"/>
      <c r="R33" s="253"/>
      <c r="S33" s="253"/>
      <c r="T33" s="253"/>
      <c r="U33" s="253"/>
      <c r="V33" s="253"/>
      <c r="W33" s="253"/>
      <c r="X33" s="253"/>
      <c r="Y33" s="253"/>
      <c r="Z33" s="253"/>
      <c r="AA33" s="253"/>
      <c r="AB33" s="254"/>
      <c r="AC33" s="190">
        <f>c!E171</f>
      </c>
      <c r="AD33" s="190"/>
      <c r="AE33" s="190"/>
      <c r="AF33" s="190"/>
      <c r="AG33" s="190"/>
      <c r="AH33" s="190"/>
      <c r="AI33" s="190"/>
      <c r="AJ33" s="190"/>
      <c r="AK33" s="190"/>
      <c r="AL33" s="190"/>
      <c r="AM33" s="190">
        <f>c!C22</f>
      </c>
      <c r="AN33" s="190"/>
      <c r="AO33" s="190"/>
      <c r="AP33" s="190"/>
      <c r="AQ33" s="190"/>
      <c r="AR33" s="190"/>
      <c r="AS33" s="190"/>
      <c r="AT33" s="190"/>
      <c r="AU33" s="190"/>
      <c r="AV33" s="190"/>
      <c r="AW33" s="190"/>
      <c r="AX33" s="190"/>
      <c r="AY33" s="190"/>
      <c r="AZ33" s="190"/>
      <c r="BA33" s="190">
        <f>c!E22</f>
      </c>
      <c r="BB33" s="190"/>
      <c r="BC33" s="190"/>
      <c r="BD33" s="190"/>
      <c r="BE33" s="190"/>
      <c r="BF33" s="190"/>
      <c r="BG33" s="190"/>
      <c r="BH33" s="190">
        <f>c!Q67</f>
      </c>
      <c r="BI33" s="190"/>
      <c r="BJ33" s="190"/>
      <c r="BK33" s="190"/>
      <c r="BL33" s="190"/>
      <c r="BM33" s="190"/>
      <c r="BN33" s="190"/>
      <c r="BO33" s="190"/>
      <c r="BP33" s="190"/>
      <c r="BQ33" s="190"/>
      <c r="BR33" s="190"/>
      <c r="BS33" s="190"/>
      <c r="BT33" s="190"/>
      <c r="BU33" s="190"/>
      <c r="BV33" s="246">
        <f>c!B67</f>
      </c>
      <c r="BW33" s="198"/>
      <c r="BX33" s="198"/>
      <c r="BY33" s="198"/>
      <c r="BZ33" s="198"/>
      <c r="CA33" s="198"/>
      <c r="CB33" s="217">
        <f>c!C67</f>
      </c>
      <c r="CC33" s="217"/>
      <c r="CD33" s="217"/>
      <c r="CE33" s="217"/>
      <c r="CF33" s="217"/>
      <c r="CG33" s="217"/>
      <c r="CH33" s="198">
        <f>c!D67</f>
      </c>
      <c r="CI33" s="198"/>
      <c r="CJ33" s="198"/>
      <c r="CK33" s="198"/>
      <c r="CL33" s="198"/>
      <c r="CM33" s="198"/>
      <c r="CN33" s="198">
        <f>c!E67</f>
      </c>
      <c r="CO33" s="198"/>
      <c r="CP33" s="198"/>
      <c r="CQ33" s="198"/>
      <c r="CR33" s="198"/>
      <c r="CS33" s="198"/>
      <c r="CT33" s="198">
        <f>c!F67</f>
      </c>
      <c r="CU33" s="198"/>
      <c r="CV33" s="198"/>
      <c r="CW33" s="198"/>
      <c r="CX33" s="198"/>
      <c r="CY33" s="198"/>
      <c r="CZ33" s="198">
        <f>c!G67</f>
      </c>
      <c r="DA33" s="198"/>
      <c r="DB33" s="198"/>
      <c r="DC33" s="198"/>
      <c r="DD33" s="198"/>
      <c r="DE33" s="207"/>
      <c r="DF33" s="190">
        <f>c!U67</f>
      </c>
      <c r="DG33" s="190"/>
      <c r="DH33" s="190"/>
      <c r="DI33" s="190"/>
      <c r="DJ33" s="190"/>
      <c r="DK33" s="190"/>
      <c r="DL33" s="190"/>
      <c r="DN33" s="292" t="s">
        <v>511</v>
      </c>
      <c r="DO33" s="293"/>
      <c r="DP33" s="293"/>
      <c r="DQ33" s="293"/>
      <c r="DR33" s="293"/>
      <c r="DS33" s="293"/>
      <c r="DT33" s="293"/>
      <c r="DU33" s="293"/>
      <c r="DV33" s="293"/>
      <c r="DW33" s="293"/>
      <c r="DX33" s="293"/>
      <c r="DY33" s="293"/>
      <c r="DZ33" s="293"/>
      <c r="EA33" s="293"/>
      <c r="EB33" s="293"/>
      <c r="EC33" s="293"/>
      <c r="ED33" s="293"/>
      <c r="EE33" s="293"/>
      <c r="EF33" s="293"/>
      <c r="EG33" s="293"/>
      <c r="EH33" s="293"/>
      <c r="EI33" s="293"/>
      <c r="EJ33" s="293"/>
      <c r="EK33" s="293"/>
      <c r="EL33" s="293"/>
      <c r="EM33" s="293"/>
      <c r="EN33" s="293"/>
      <c r="EO33" s="293"/>
      <c r="EP33" s="293"/>
      <c r="EQ33" s="293"/>
      <c r="ER33" s="293"/>
      <c r="ES33" s="293"/>
      <c r="ET33" s="293"/>
      <c r="EU33" s="293"/>
      <c r="EV33" s="293"/>
      <c r="EW33" s="293"/>
      <c r="EX33" s="293"/>
      <c r="EY33" s="293"/>
      <c r="EZ33" s="293"/>
      <c r="FA33" s="293"/>
      <c r="FB33" s="293"/>
      <c r="FC33" s="293"/>
      <c r="FD33" s="293"/>
      <c r="FE33" s="293"/>
      <c r="FF33" s="293"/>
      <c r="FG33" s="20"/>
      <c r="FH33" s="20"/>
      <c r="FI33" s="20"/>
      <c r="FJ33" s="20"/>
      <c r="FK33" s="20"/>
      <c r="FL33" s="20"/>
      <c r="FM33" s="287">
        <f>c!B104</f>
      </c>
      <c r="FN33" s="287"/>
      <c r="FO33" s="287"/>
      <c r="FP33" s="287"/>
      <c r="FQ33" s="287"/>
      <c r="FR33" s="287"/>
      <c r="FS33" s="288"/>
    </row>
    <row r="34" spans="1:175" ht="11.25" customHeight="1">
      <c r="A34" s="53" t="s">
        <v>43</v>
      </c>
      <c r="B34" s="54"/>
      <c r="C34" s="54"/>
      <c r="D34" s="54"/>
      <c r="E34" s="54"/>
      <c r="F34" s="253" t="s">
        <v>44</v>
      </c>
      <c r="G34" s="253"/>
      <c r="H34" s="253"/>
      <c r="I34" s="253"/>
      <c r="J34" s="253"/>
      <c r="K34" s="253"/>
      <c r="L34" s="253"/>
      <c r="M34" s="253"/>
      <c r="N34" s="253"/>
      <c r="O34" s="253"/>
      <c r="P34" s="253"/>
      <c r="Q34" s="253"/>
      <c r="R34" s="253"/>
      <c r="S34" s="253"/>
      <c r="T34" s="253"/>
      <c r="U34" s="253"/>
      <c r="V34" s="253"/>
      <c r="W34" s="253"/>
      <c r="X34" s="253"/>
      <c r="Y34" s="253"/>
      <c r="Z34" s="253"/>
      <c r="AA34" s="253"/>
      <c r="AB34" s="254"/>
      <c r="AC34" s="190">
        <f>c!E172</f>
      </c>
      <c r="AD34" s="190"/>
      <c r="AE34" s="190"/>
      <c r="AF34" s="190"/>
      <c r="AG34" s="190"/>
      <c r="AH34" s="190"/>
      <c r="AI34" s="190"/>
      <c r="AJ34" s="190"/>
      <c r="AK34" s="190"/>
      <c r="AL34" s="190"/>
      <c r="AM34" s="190">
        <f>c!C23</f>
      </c>
      <c r="AN34" s="190"/>
      <c r="AO34" s="190"/>
      <c r="AP34" s="190"/>
      <c r="AQ34" s="190"/>
      <c r="AR34" s="190"/>
      <c r="AS34" s="190"/>
      <c r="AT34" s="190"/>
      <c r="AU34" s="190"/>
      <c r="AV34" s="190"/>
      <c r="AW34" s="190"/>
      <c r="AX34" s="190"/>
      <c r="AY34" s="190"/>
      <c r="AZ34" s="190"/>
      <c r="BA34" s="190">
        <f>c!E23</f>
      </c>
      <c r="BB34" s="190"/>
      <c r="BC34" s="190"/>
      <c r="BD34" s="190"/>
      <c r="BE34" s="190"/>
      <c r="BF34" s="190"/>
      <c r="BG34" s="190"/>
      <c r="BH34" s="190">
        <f>c!Q68</f>
      </c>
      <c r="BI34" s="190"/>
      <c r="BJ34" s="190"/>
      <c r="BK34" s="190"/>
      <c r="BL34" s="190"/>
      <c r="BM34" s="190"/>
      <c r="BN34" s="190"/>
      <c r="BO34" s="190"/>
      <c r="BP34" s="190"/>
      <c r="BQ34" s="190"/>
      <c r="BR34" s="190"/>
      <c r="BS34" s="190"/>
      <c r="BT34" s="190"/>
      <c r="BU34" s="190"/>
      <c r="BV34" s="246">
        <f>c!B68</f>
      </c>
      <c r="BW34" s="198"/>
      <c r="BX34" s="198"/>
      <c r="BY34" s="198"/>
      <c r="BZ34" s="198"/>
      <c r="CA34" s="198"/>
      <c r="CB34" s="217">
        <f>c!C68</f>
      </c>
      <c r="CC34" s="217"/>
      <c r="CD34" s="217"/>
      <c r="CE34" s="217"/>
      <c r="CF34" s="217"/>
      <c r="CG34" s="217"/>
      <c r="CH34" s="198">
        <f>c!D68</f>
      </c>
      <c r="CI34" s="198"/>
      <c r="CJ34" s="198"/>
      <c r="CK34" s="198"/>
      <c r="CL34" s="198"/>
      <c r="CM34" s="198"/>
      <c r="CN34" s="198">
        <f>c!E68</f>
      </c>
      <c r="CO34" s="198"/>
      <c r="CP34" s="198"/>
      <c r="CQ34" s="198"/>
      <c r="CR34" s="198"/>
      <c r="CS34" s="198"/>
      <c r="CT34" s="198">
        <f>c!F68</f>
      </c>
      <c r="CU34" s="198"/>
      <c r="CV34" s="198"/>
      <c r="CW34" s="198"/>
      <c r="CX34" s="198"/>
      <c r="CY34" s="198"/>
      <c r="CZ34" s="198">
        <f>c!G68</f>
      </c>
      <c r="DA34" s="198"/>
      <c r="DB34" s="198"/>
      <c r="DC34" s="198"/>
      <c r="DD34" s="198"/>
      <c r="DE34" s="207"/>
      <c r="DF34" s="190">
        <f>c!U68</f>
      </c>
      <c r="DG34" s="190"/>
      <c r="DH34" s="190"/>
      <c r="DI34" s="190"/>
      <c r="DJ34" s="190"/>
      <c r="DK34" s="190"/>
      <c r="DL34" s="190"/>
      <c r="DN34" s="55"/>
      <c r="DO34" s="56"/>
      <c r="DP34" s="294" t="s">
        <v>360</v>
      </c>
      <c r="DQ34" s="294"/>
      <c r="DR34" s="294"/>
      <c r="DS34" s="294"/>
      <c r="DT34" s="294"/>
      <c r="DU34" s="294"/>
      <c r="DV34" s="294"/>
      <c r="DW34" s="294"/>
      <c r="DX34" s="294"/>
      <c r="DY34" s="294"/>
      <c r="DZ34" s="294"/>
      <c r="EA34" s="294"/>
      <c r="EB34" s="294"/>
      <c r="EC34" s="294"/>
      <c r="ED34" s="294"/>
      <c r="EE34" s="294"/>
      <c r="EF34" s="294"/>
      <c r="EG34" s="294"/>
      <c r="EH34" s="294"/>
      <c r="EI34" s="294"/>
      <c r="EJ34" s="294"/>
      <c r="EK34" s="294"/>
      <c r="EL34" s="294"/>
      <c r="EM34" s="294"/>
      <c r="EN34" s="294"/>
      <c r="EO34" s="294"/>
      <c r="EP34" s="294"/>
      <c r="EQ34" s="294"/>
      <c r="ER34" s="294"/>
      <c r="ES34" s="294"/>
      <c r="ET34" s="294"/>
      <c r="EU34" s="294"/>
      <c r="EV34" s="294"/>
      <c r="EW34" s="294"/>
      <c r="EX34" s="294"/>
      <c r="EY34" s="294"/>
      <c r="EZ34" s="294"/>
      <c r="FA34" s="282">
        <f>IF('入力票5'!BN42="","",'入力票5'!BN42)</f>
      </c>
      <c r="FB34" s="282"/>
      <c r="FC34" s="282"/>
      <c r="FD34" s="282"/>
      <c r="FE34" s="282"/>
      <c r="FF34" s="282"/>
      <c r="FG34" s="282"/>
      <c r="FH34" s="282"/>
      <c r="FI34" s="282"/>
      <c r="FJ34" s="282"/>
      <c r="FK34" s="282"/>
      <c r="FL34" s="282"/>
      <c r="FM34" s="28"/>
      <c r="FN34" s="29"/>
      <c r="FO34" s="29"/>
      <c r="FP34" s="29"/>
      <c r="FQ34" s="29"/>
      <c r="FR34" s="29"/>
      <c r="FS34" s="30"/>
    </row>
    <row r="35" spans="1:175" ht="11.25" customHeight="1">
      <c r="A35" s="53" t="s">
        <v>45</v>
      </c>
      <c r="B35" s="54"/>
      <c r="C35" s="54"/>
      <c r="D35" s="54"/>
      <c r="E35" s="54"/>
      <c r="F35" s="253" t="s">
        <v>46</v>
      </c>
      <c r="G35" s="253"/>
      <c r="H35" s="253"/>
      <c r="I35" s="253"/>
      <c r="J35" s="253"/>
      <c r="K35" s="253"/>
      <c r="L35" s="253"/>
      <c r="M35" s="253"/>
      <c r="N35" s="253"/>
      <c r="O35" s="253"/>
      <c r="P35" s="253"/>
      <c r="Q35" s="253"/>
      <c r="R35" s="253"/>
      <c r="S35" s="253"/>
      <c r="T35" s="253"/>
      <c r="U35" s="253"/>
      <c r="V35" s="253"/>
      <c r="W35" s="253"/>
      <c r="X35" s="253"/>
      <c r="Y35" s="253"/>
      <c r="Z35" s="253"/>
      <c r="AA35" s="253"/>
      <c r="AB35" s="254"/>
      <c r="AC35" s="190">
        <f>c!E173</f>
      </c>
      <c r="AD35" s="190"/>
      <c r="AE35" s="190"/>
      <c r="AF35" s="190"/>
      <c r="AG35" s="190"/>
      <c r="AH35" s="190"/>
      <c r="AI35" s="190"/>
      <c r="AJ35" s="190"/>
      <c r="AK35" s="190"/>
      <c r="AL35" s="190"/>
      <c r="AM35" s="190">
        <f>c!C24</f>
      </c>
      <c r="AN35" s="190"/>
      <c r="AO35" s="190"/>
      <c r="AP35" s="190"/>
      <c r="AQ35" s="190"/>
      <c r="AR35" s="190"/>
      <c r="AS35" s="190"/>
      <c r="AT35" s="190"/>
      <c r="AU35" s="190"/>
      <c r="AV35" s="190"/>
      <c r="AW35" s="190"/>
      <c r="AX35" s="190"/>
      <c r="AY35" s="190"/>
      <c r="AZ35" s="190"/>
      <c r="BA35" s="190">
        <f>c!E24</f>
      </c>
      <c r="BB35" s="190"/>
      <c r="BC35" s="190"/>
      <c r="BD35" s="190"/>
      <c r="BE35" s="190"/>
      <c r="BF35" s="190"/>
      <c r="BG35" s="190"/>
      <c r="BH35" s="190">
        <f>c!Q69</f>
      </c>
      <c r="BI35" s="190"/>
      <c r="BJ35" s="190"/>
      <c r="BK35" s="190"/>
      <c r="BL35" s="190"/>
      <c r="BM35" s="190"/>
      <c r="BN35" s="190"/>
      <c r="BO35" s="190"/>
      <c r="BP35" s="190"/>
      <c r="BQ35" s="190"/>
      <c r="BR35" s="190"/>
      <c r="BS35" s="190"/>
      <c r="BT35" s="190"/>
      <c r="BU35" s="190"/>
      <c r="BV35" s="246">
        <f>c!B69</f>
      </c>
      <c r="BW35" s="198"/>
      <c r="BX35" s="198"/>
      <c r="BY35" s="198"/>
      <c r="BZ35" s="198"/>
      <c r="CA35" s="198"/>
      <c r="CB35" s="217">
        <f>c!C69</f>
      </c>
      <c r="CC35" s="217"/>
      <c r="CD35" s="217"/>
      <c r="CE35" s="217"/>
      <c r="CF35" s="217"/>
      <c r="CG35" s="217"/>
      <c r="CH35" s="198">
        <f>c!D69</f>
      </c>
      <c r="CI35" s="198"/>
      <c r="CJ35" s="198"/>
      <c r="CK35" s="198"/>
      <c r="CL35" s="198"/>
      <c r="CM35" s="198"/>
      <c r="CN35" s="198">
        <f>c!E69</f>
      </c>
      <c r="CO35" s="198"/>
      <c r="CP35" s="198"/>
      <c r="CQ35" s="198"/>
      <c r="CR35" s="198"/>
      <c r="CS35" s="198"/>
      <c r="CT35" s="198">
        <f>c!F69</f>
      </c>
      <c r="CU35" s="198"/>
      <c r="CV35" s="198"/>
      <c r="CW35" s="198"/>
      <c r="CX35" s="198"/>
      <c r="CY35" s="198"/>
      <c r="CZ35" s="198">
        <f>c!G69</f>
      </c>
      <c r="DA35" s="198"/>
      <c r="DB35" s="198"/>
      <c r="DC35" s="198"/>
      <c r="DD35" s="198"/>
      <c r="DE35" s="207"/>
      <c r="DF35" s="190">
        <f>c!U69</f>
      </c>
      <c r="DG35" s="190"/>
      <c r="DH35" s="190"/>
      <c r="DI35" s="190"/>
      <c r="DJ35" s="190"/>
      <c r="DK35" s="190"/>
      <c r="DL35" s="190"/>
      <c r="DN35" s="65"/>
      <c r="DO35" s="66"/>
      <c r="DP35" s="329" t="s">
        <v>361</v>
      </c>
      <c r="DQ35" s="329"/>
      <c r="DR35" s="329"/>
      <c r="DS35" s="329"/>
      <c r="DT35" s="329"/>
      <c r="DU35" s="329"/>
      <c r="DV35" s="329"/>
      <c r="DW35" s="329"/>
      <c r="DX35" s="329"/>
      <c r="DY35" s="329"/>
      <c r="DZ35" s="329"/>
      <c r="EA35" s="329"/>
      <c r="EB35" s="329"/>
      <c r="EC35" s="329"/>
      <c r="ED35" s="329"/>
      <c r="EE35" s="329"/>
      <c r="EF35" s="329"/>
      <c r="EG35" s="329"/>
      <c r="EH35" s="329"/>
      <c r="EI35" s="329"/>
      <c r="EJ35" s="329"/>
      <c r="EK35" s="329"/>
      <c r="EL35" s="329"/>
      <c r="EM35" s="329"/>
      <c r="EN35" s="329"/>
      <c r="EO35" s="329"/>
      <c r="EP35" s="329"/>
      <c r="EQ35" s="329"/>
      <c r="ER35" s="329"/>
      <c r="ES35" s="329"/>
      <c r="ET35" s="329"/>
      <c r="EU35" s="329"/>
      <c r="EV35" s="329"/>
      <c r="EW35" s="329"/>
      <c r="EX35" s="329"/>
      <c r="EY35" s="329"/>
      <c r="EZ35" s="330"/>
      <c r="FA35" s="337">
        <f>IF('入力票5'!BN43="","",IF('入力票5'!BN43=1,"有","無"))</f>
      </c>
      <c r="FB35" s="337"/>
      <c r="FC35" s="337"/>
      <c r="FD35" s="337"/>
      <c r="FE35" s="337"/>
      <c r="FF35" s="337"/>
      <c r="FG35" s="337"/>
      <c r="FH35" s="337"/>
      <c r="FI35" s="337"/>
      <c r="FJ35" s="337"/>
      <c r="FK35" s="337"/>
      <c r="FL35" s="337"/>
      <c r="FM35" s="24"/>
      <c r="FN35" s="24"/>
      <c r="FO35" s="24"/>
      <c r="FP35" s="24"/>
      <c r="FQ35" s="24"/>
      <c r="FR35" s="24"/>
      <c r="FS35" s="32"/>
    </row>
    <row r="36" spans="1:175" ht="11.25" customHeight="1">
      <c r="A36" s="53" t="s">
        <v>47</v>
      </c>
      <c r="B36" s="54"/>
      <c r="C36" s="54"/>
      <c r="D36" s="54"/>
      <c r="E36" s="54"/>
      <c r="F36" s="253" t="s">
        <v>48</v>
      </c>
      <c r="G36" s="253"/>
      <c r="H36" s="253"/>
      <c r="I36" s="253"/>
      <c r="J36" s="253"/>
      <c r="K36" s="253"/>
      <c r="L36" s="253"/>
      <c r="M36" s="253"/>
      <c r="N36" s="253"/>
      <c r="O36" s="253"/>
      <c r="P36" s="253"/>
      <c r="Q36" s="253"/>
      <c r="R36" s="253"/>
      <c r="S36" s="253"/>
      <c r="T36" s="253"/>
      <c r="U36" s="253"/>
      <c r="V36" s="253"/>
      <c r="W36" s="253"/>
      <c r="X36" s="253"/>
      <c r="Y36" s="253"/>
      <c r="Z36" s="253"/>
      <c r="AA36" s="253"/>
      <c r="AB36" s="254"/>
      <c r="AC36" s="190">
        <f>c!E174</f>
      </c>
      <c r="AD36" s="190"/>
      <c r="AE36" s="190"/>
      <c r="AF36" s="190"/>
      <c r="AG36" s="190"/>
      <c r="AH36" s="190"/>
      <c r="AI36" s="190"/>
      <c r="AJ36" s="190"/>
      <c r="AK36" s="190"/>
      <c r="AL36" s="190"/>
      <c r="AM36" s="190">
        <f>c!C25</f>
      </c>
      <c r="AN36" s="190"/>
      <c r="AO36" s="190"/>
      <c r="AP36" s="190"/>
      <c r="AQ36" s="190"/>
      <c r="AR36" s="190"/>
      <c r="AS36" s="190"/>
      <c r="AT36" s="190"/>
      <c r="AU36" s="190"/>
      <c r="AV36" s="190"/>
      <c r="AW36" s="190"/>
      <c r="AX36" s="190"/>
      <c r="AY36" s="190"/>
      <c r="AZ36" s="190"/>
      <c r="BA36" s="190">
        <f>c!E25</f>
      </c>
      <c r="BB36" s="190"/>
      <c r="BC36" s="190"/>
      <c r="BD36" s="190"/>
      <c r="BE36" s="190"/>
      <c r="BF36" s="190"/>
      <c r="BG36" s="190"/>
      <c r="BH36" s="190">
        <f>c!Q70</f>
      </c>
      <c r="BI36" s="190"/>
      <c r="BJ36" s="190"/>
      <c r="BK36" s="190"/>
      <c r="BL36" s="190"/>
      <c r="BM36" s="190"/>
      <c r="BN36" s="190"/>
      <c r="BO36" s="190"/>
      <c r="BP36" s="190"/>
      <c r="BQ36" s="190"/>
      <c r="BR36" s="190"/>
      <c r="BS36" s="190"/>
      <c r="BT36" s="190"/>
      <c r="BU36" s="190"/>
      <c r="BV36" s="246">
        <f>c!B70</f>
      </c>
      <c r="BW36" s="198"/>
      <c r="BX36" s="198"/>
      <c r="BY36" s="198"/>
      <c r="BZ36" s="198"/>
      <c r="CA36" s="198"/>
      <c r="CB36" s="217">
        <f>c!C70</f>
      </c>
      <c r="CC36" s="217"/>
      <c r="CD36" s="217"/>
      <c r="CE36" s="217"/>
      <c r="CF36" s="217"/>
      <c r="CG36" s="217"/>
      <c r="CH36" s="198">
        <f>c!D70</f>
      </c>
      <c r="CI36" s="198"/>
      <c r="CJ36" s="198"/>
      <c r="CK36" s="198"/>
      <c r="CL36" s="198"/>
      <c r="CM36" s="198"/>
      <c r="CN36" s="198">
        <f>c!E70</f>
      </c>
      <c r="CO36" s="198"/>
      <c r="CP36" s="198"/>
      <c r="CQ36" s="198"/>
      <c r="CR36" s="198"/>
      <c r="CS36" s="198"/>
      <c r="CT36" s="198">
        <f>c!F70</f>
      </c>
      <c r="CU36" s="198"/>
      <c r="CV36" s="198"/>
      <c r="CW36" s="198"/>
      <c r="CX36" s="198"/>
      <c r="CY36" s="198"/>
      <c r="CZ36" s="198">
        <f>c!G70</f>
      </c>
      <c r="DA36" s="198"/>
      <c r="DB36" s="198"/>
      <c r="DC36" s="198"/>
      <c r="DD36" s="198"/>
      <c r="DE36" s="207"/>
      <c r="DF36" s="190">
        <f>c!U70</f>
      </c>
      <c r="DG36" s="190"/>
      <c r="DH36" s="190"/>
      <c r="DI36" s="190"/>
      <c r="DJ36" s="190"/>
      <c r="DK36" s="190"/>
      <c r="DL36" s="190"/>
      <c r="DN36" s="290" t="s">
        <v>398</v>
      </c>
      <c r="DO36" s="291"/>
      <c r="DP36" s="291"/>
      <c r="DQ36" s="291"/>
      <c r="DR36" s="291"/>
      <c r="DS36" s="291"/>
      <c r="DT36" s="291"/>
      <c r="DU36" s="291"/>
      <c r="DV36" s="291"/>
      <c r="DW36" s="291"/>
      <c r="DX36" s="291"/>
      <c r="DY36" s="291"/>
      <c r="DZ36" s="291"/>
      <c r="EA36" s="291"/>
      <c r="EB36" s="291"/>
      <c r="EC36" s="291"/>
      <c r="ED36" s="291"/>
      <c r="EE36" s="291"/>
      <c r="EF36" s="291"/>
      <c r="EG36" s="291"/>
      <c r="EH36" s="291"/>
      <c r="EI36" s="291"/>
      <c r="EJ36" s="291"/>
      <c r="EK36" s="291"/>
      <c r="EL36" s="291"/>
      <c r="EM36" s="291"/>
      <c r="EN36" s="291"/>
      <c r="EO36" s="291"/>
      <c r="EP36" s="291"/>
      <c r="EQ36" s="291"/>
      <c r="ER36" s="291"/>
      <c r="ES36" s="291"/>
      <c r="ET36" s="291"/>
      <c r="EU36" s="291"/>
      <c r="EV36" s="291"/>
      <c r="EW36" s="291"/>
      <c r="EX36" s="291"/>
      <c r="EY36" s="291"/>
      <c r="EZ36" s="291"/>
      <c r="FA36" s="291"/>
      <c r="FB36" s="291"/>
      <c r="FC36" s="291"/>
      <c r="FD36" s="291"/>
      <c r="FE36" s="291"/>
      <c r="FF36" s="291"/>
      <c r="FG36" s="20"/>
      <c r="FH36" s="20"/>
      <c r="FI36" s="20"/>
      <c r="FJ36" s="20"/>
      <c r="FK36" s="20"/>
      <c r="FL36" s="20"/>
      <c r="FM36" s="287">
        <f>c!B108</f>
      </c>
      <c r="FN36" s="287"/>
      <c r="FO36" s="287"/>
      <c r="FP36" s="287"/>
      <c r="FQ36" s="287"/>
      <c r="FR36" s="287"/>
      <c r="FS36" s="288"/>
    </row>
    <row r="37" spans="1:175" ht="11.25" customHeight="1">
      <c r="A37" s="53" t="s">
        <v>49</v>
      </c>
      <c r="B37" s="54"/>
      <c r="C37" s="54"/>
      <c r="D37" s="54"/>
      <c r="E37" s="54"/>
      <c r="F37" s="253" t="s">
        <v>50</v>
      </c>
      <c r="G37" s="253"/>
      <c r="H37" s="253"/>
      <c r="I37" s="253"/>
      <c r="J37" s="253"/>
      <c r="K37" s="253"/>
      <c r="L37" s="253"/>
      <c r="M37" s="253"/>
      <c r="N37" s="253"/>
      <c r="O37" s="253"/>
      <c r="P37" s="253"/>
      <c r="Q37" s="253"/>
      <c r="R37" s="253"/>
      <c r="S37" s="253"/>
      <c r="T37" s="253"/>
      <c r="U37" s="253"/>
      <c r="V37" s="253"/>
      <c r="W37" s="253"/>
      <c r="X37" s="253"/>
      <c r="Y37" s="253"/>
      <c r="Z37" s="253"/>
      <c r="AA37" s="253"/>
      <c r="AB37" s="254"/>
      <c r="AC37" s="190">
        <f>c!E175</f>
      </c>
      <c r="AD37" s="190"/>
      <c r="AE37" s="190"/>
      <c r="AF37" s="190"/>
      <c r="AG37" s="190"/>
      <c r="AH37" s="190"/>
      <c r="AI37" s="190"/>
      <c r="AJ37" s="190"/>
      <c r="AK37" s="190"/>
      <c r="AL37" s="190"/>
      <c r="AM37" s="190">
        <f>c!C26</f>
      </c>
      <c r="AN37" s="190"/>
      <c r="AO37" s="190"/>
      <c r="AP37" s="190"/>
      <c r="AQ37" s="190"/>
      <c r="AR37" s="190"/>
      <c r="AS37" s="190"/>
      <c r="AT37" s="190"/>
      <c r="AU37" s="190"/>
      <c r="AV37" s="190"/>
      <c r="AW37" s="190"/>
      <c r="AX37" s="190"/>
      <c r="AY37" s="190"/>
      <c r="AZ37" s="190"/>
      <c r="BA37" s="190">
        <f>c!E26</f>
      </c>
      <c r="BB37" s="190"/>
      <c r="BC37" s="190"/>
      <c r="BD37" s="190"/>
      <c r="BE37" s="190"/>
      <c r="BF37" s="190"/>
      <c r="BG37" s="190"/>
      <c r="BH37" s="190">
        <f>c!Q71</f>
      </c>
      <c r="BI37" s="190"/>
      <c r="BJ37" s="190"/>
      <c r="BK37" s="190"/>
      <c r="BL37" s="190"/>
      <c r="BM37" s="190"/>
      <c r="BN37" s="190"/>
      <c r="BO37" s="190"/>
      <c r="BP37" s="190"/>
      <c r="BQ37" s="190"/>
      <c r="BR37" s="190"/>
      <c r="BS37" s="190"/>
      <c r="BT37" s="190"/>
      <c r="BU37" s="190"/>
      <c r="BV37" s="246">
        <f>c!B71</f>
      </c>
      <c r="BW37" s="198"/>
      <c r="BX37" s="198"/>
      <c r="BY37" s="198"/>
      <c r="BZ37" s="198"/>
      <c r="CA37" s="198"/>
      <c r="CB37" s="217">
        <f>c!C71</f>
      </c>
      <c r="CC37" s="217"/>
      <c r="CD37" s="217"/>
      <c r="CE37" s="217"/>
      <c r="CF37" s="217"/>
      <c r="CG37" s="217"/>
      <c r="CH37" s="198">
        <f>c!D71</f>
      </c>
      <c r="CI37" s="198"/>
      <c r="CJ37" s="198"/>
      <c r="CK37" s="198"/>
      <c r="CL37" s="198"/>
      <c r="CM37" s="198"/>
      <c r="CN37" s="198">
        <f>c!E71</f>
      </c>
      <c r="CO37" s="198"/>
      <c r="CP37" s="198"/>
      <c r="CQ37" s="198"/>
      <c r="CR37" s="198"/>
      <c r="CS37" s="198"/>
      <c r="CT37" s="198">
        <f>c!F71</f>
      </c>
      <c r="CU37" s="198"/>
      <c r="CV37" s="198"/>
      <c r="CW37" s="198"/>
      <c r="CX37" s="198"/>
      <c r="CY37" s="198"/>
      <c r="CZ37" s="198">
        <f>c!G71</f>
      </c>
      <c r="DA37" s="198"/>
      <c r="DB37" s="198"/>
      <c r="DC37" s="198"/>
      <c r="DD37" s="198"/>
      <c r="DE37" s="207"/>
      <c r="DF37" s="190">
        <f>c!U71</f>
      </c>
      <c r="DG37" s="190"/>
      <c r="DH37" s="190"/>
      <c r="DI37" s="190"/>
      <c r="DJ37" s="190"/>
      <c r="DK37" s="190"/>
      <c r="DL37" s="190"/>
      <c r="DN37" s="10"/>
      <c r="DO37" s="9"/>
      <c r="DP37" s="166" t="s">
        <v>66</v>
      </c>
      <c r="DQ37" s="166"/>
      <c r="DR37" s="166"/>
      <c r="DS37" s="166"/>
      <c r="DT37" s="166"/>
      <c r="DU37" s="166"/>
      <c r="DV37" s="166"/>
      <c r="DW37" s="166"/>
      <c r="DX37" s="166"/>
      <c r="DY37" s="166"/>
      <c r="DZ37" s="166"/>
      <c r="EA37" s="166"/>
      <c r="EB37" s="166"/>
      <c r="EC37" s="166"/>
      <c r="ED37" s="166"/>
      <c r="EE37" s="166"/>
      <c r="EF37" s="166"/>
      <c r="EG37" s="166"/>
      <c r="EH37" s="166"/>
      <c r="EI37" s="166"/>
      <c r="EJ37" s="166"/>
      <c r="EK37" s="166"/>
      <c r="EL37" s="166"/>
      <c r="EM37" s="166"/>
      <c r="EN37" s="166"/>
      <c r="EO37" s="166"/>
      <c r="EP37" s="166"/>
      <c r="EQ37" s="166"/>
      <c r="ER37" s="166"/>
      <c r="ES37" s="166"/>
      <c r="ET37" s="166"/>
      <c r="EU37" s="166"/>
      <c r="EV37" s="166"/>
      <c r="EW37" s="166"/>
      <c r="EX37" s="166"/>
      <c r="EY37" s="166"/>
      <c r="EZ37" s="166"/>
      <c r="FA37" s="289">
        <f>IF('入力票5'!BN45="","",IF('入力票5'!BN45=1,"有","無"))</f>
      </c>
      <c r="FB37" s="289"/>
      <c r="FC37" s="289"/>
      <c r="FD37" s="289"/>
      <c r="FE37" s="289"/>
      <c r="FF37" s="289"/>
      <c r="FG37" s="289"/>
      <c r="FH37" s="289"/>
      <c r="FI37" s="289"/>
      <c r="FJ37" s="289"/>
      <c r="FK37" s="289"/>
      <c r="FL37" s="289"/>
      <c r="FM37" s="28"/>
      <c r="FN37" s="29"/>
      <c r="FO37" s="29"/>
      <c r="FP37" s="29"/>
      <c r="FQ37" s="29"/>
      <c r="FR37" s="29"/>
      <c r="FS37" s="30"/>
    </row>
    <row r="38" spans="1:175" ht="11.25" customHeight="1">
      <c r="A38" s="53" t="s">
        <v>51</v>
      </c>
      <c r="B38" s="54"/>
      <c r="C38" s="54"/>
      <c r="D38" s="54"/>
      <c r="E38" s="54"/>
      <c r="F38" s="253" t="s">
        <v>52</v>
      </c>
      <c r="G38" s="253"/>
      <c r="H38" s="253"/>
      <c r="I38" s="253"/>
      <c r="J38" s="253"/>
      <c r="K38" s="253"/>
      <c r="L38" s="253"/>
      <c r="M38" s="253"/>
      <c r="N38" s="253"/>
      <c r="O38" s="253"/>
      <c r="P38" s="253"/>
      <c r="Q38" s="253"/>
      <c r="R38" s="253"/>
      <c r="S38" s="253"/>
      <c r="T38" s="253"/>
      <c r="U38" s="253"/>
      <c r="V38" s="253"/>
      <c r="W38" s="253"/>
      <c r="X38" s="253"/>
      <c r="Y38" s="253"/>
      <c r="Z38" s="253"/>
      <c r="AA38" s="253"/>
      <c r="AB38" s="254"/>
      <c r="AC38" s="190">
        <f>c!E176</f>
      </c>
      <c r="AD38" s="190"/>
      <c r="AE38" s="190"/>
      <c r="AF38" s="190"/>
      <c r="AG38" s="190"/>
      <c r="AH38" s="190"/>
      <c r="AI38" s="190"/>
      <c r="AJ38" s="190"/>
      <c r="AK38" s="190"/>
      <c r="AL38" s="190"/>
      <c r="AM38" s="190">
        <f>c!C27</f>
      </c>
      <c r="AN38" s="190"/>
      <c r="AO38" s="190"/>
      <c r="AP38" s="190"/>
      <c r="AQ38" s="190"/>
      <c r="AR38" s="190"/>
      <c r="AS38" s="190"/>
      <c r="AT38" s="190"/>
      <c r="AU38" s="190"/>
      <c r="AV38" s="190"/>
      <c r="AW38" s="190"/>
      <c r="AX38" s="190"/>
      <c r="AY38" s="190"/>
      <c r="AZ38" s="190"/>
      <c r="BA38" s="190">
        <f>c!E27</f>
      </c>
      <c r="BB38" s="190"/>
      <c r="BC38" s="190"/>
      <c r="BD38" s="190"/>
      <c r="BE38" s="190"/>
      <c r="BF38" s="190"/>
      <c r="BG38" s="190"/>
      <c r="BH38" s="190">
        <f>c!Q72</f>
      </c>
      <c r="BI38" s="190"/>
      <c r="BJ38" s="190"/>
      <c r="BK38" s="190"/>
      <c r="BL38" s="190"/>
      <c r="BM38" s="190"/>
      <c r="BN38" s="190"/>
      <c r="BO38" s="190"/>
      <c r="BP38" s="190"/>
      <c r="BQ38" s="190"/>
      <c r="BR38" s="190"/>
      <c r="BS38" s="190"/>
      <c r="BT38" s="190"/>
      <c r="BU38" s="190"/>
      <c r="BV38" s="246">
        <f>c!B72</f>
      </c>
      <c r="BW38" s="198"/>
      <c r="BX38" s="198"/>
      <c r="BY38" s="198"/>
      <c r="BZ38" s="198"/>
      <c r="CA38" s="198"/>
      <c r="CB38" s="217">
        <f>c!C72</f>
      </c>
      <c r="CC38" s="217"/>
      <c r="CD38" s="217"/>
      <c r="CE38" s="217"/>
      <c r="CF38" s="217"/>
      <c r="CG38" s="217"/>
      <c r="CH38" s="198">
        <f>c!D72</f>
      </c>
      <c r="CI38" s="198"/>
      <c r="CJ38" s="198"/>
      <c r="CK38" s="198"/>
      <c r="CL38" s="198"/>
      <c r="CM38" s="198"/>
      <c r="CN38" s="198">
        <f>c!E72</f>
      </c>
      <c r="CO38" s="198"/>
      <c r="CP38" s="198"/>
      <c r="CQ38" s="198"/>
      <c r="CR38" s="198"/>
      <c r="CS38" s="198"/>
      <c r="CT38" s="198">
        <f>c!F72</f>
      </c>
      <c r="CU38" s="198"/>
      <c r="CV38" s="198"/>
      <c r="CW38" s="198"/>
      <c r="CX38" s="198"/>
      <c r="CY38" s="198"/>
      <c r="CZ38" s="198">
        <f>c!G72</f>
      </c>
      <c r="DA38" s="198"/>
      <c r="DB38" s="198"/>
      <c r="DC38" s="198"/>
      <c r="DD38" s="198"/>
      <c r="DE38" s="207"/>
      <c r="DF38" s="190">
        <f>c!U72</f>
      </c>
      <c r="DG38" s="190"/>
      <c r="DH38" s="190"/>
      <c r="DI38" s="190"/>
      <c r="DJ38" s="190"/>
      <c r="DK38" s="190"/>
      <c r="DL38" s="190"/>
      <c r="DN38" s="290" t="s">
        <v>84</v>
      </c>
      <c r="DO38" s="291"/>
      <c r="DP38" s="291"/>
      <c r="DQ38" s="291"/>
      <c r="DR38" s="291"/>
      <c r="DS38" s="291"/>
      <c r="DT38" s="291"/>
      <c r="DU38" s="291"/>
      <c r="DV38" s="291"/>
      <c r="DW38" s="291"/>
      <c r="DX38" s="291"/>
      <c r="DY38" s="291"/>
      <c r="DZ38" s="291"/>
      <c r="EA38" s="291"/>
      <c r="EB38" s="291"/>
      <c r="EC38" s="291"/>
      <c r="ED38" s="291"/>
      <c r="EE38" s="291"/>
      <c r="EF38" s="291"/>
      <c r="EG38" s="291"/>
      <c r="EH38" s="291"/>
      <c r="EI38" s="291"/>
      <c r="EJ38" s="291"/>
      <c r="EK38" s="291"/>
      <c r="EL38" s="291"/>
      <c r="EM38" s="291"/>
      <c r="EN38" s="291"/>
      <c r="EO38" s="291"/>
      <c r="EP38" s="291"/>
      <c r="EQ38" s="291"/>
      <c r="ER38" s="291"/>
      <c r="ES38" s="291"/>
      <c r="ET38" s="291"/>
      <c r="EU38" s="291"/>
      <c r="EV38" s="291"/>
      <c r="EW38" s="291"/>
      <c r="EX38" s="291"/>
      <c r="EY38" s="291"/>
      <c r="EZ38" s="291"/>
      <c r="FA38" s="291"/>
      <c r="FB38" s="291"/>
      <c r="FC38" s="291"/>
      <c r="FD38" s="291"/>
      <c r="FE38" s="291"/>
      <c r="FF38" s="291"/>
      <c r="FG38" s="20"/>
      <c r="FH38" s="20"/>
      <c r="FI38" s="20"/>
      <c r="FJ38" s="20"/>
      <c r="FK38" s="20"/>
      <c r="FL38" s="20"/>
      <c r="FM38" s="287">
        <f>c!B110</f>
      </c>
      <c r="FN38" s="287"/>
      <c r="FO38" s="287"/>
      <c r="FP38" s="287"/>
      <c r="FQ38" s="287"/>
      <c r="FR38" s="287"/>
      <c r="FS38" s="288"/>
    </row>
    <row r="39" spans="1:175" ht="11.25" customHeight="1">
      <c r="A39" s="53" t="s">
        <v>53</v>
      </c>
      <c r="B39" s="54"/>
      <c r="C39" s="54"/>
      <c r="D39" s="54"/>
      <c r="E39" s="54"/>
      <c r="F39" s="253" t="s">
        <v>54</v>
      </c>
      <c r="G39" s="253"/>
      <c r="H39" s="253"/>
      <c r="I39" s="253"/>
      <c r="J39" s="253"/>
      <c r="K39" s="253"/>
      <c r="L39" s="253"/>
      <c r="M39" s="253"/>
      <c r="N39" s="253"/>
      <c r="O39" s="253"/>
      <c r="P39" s="253"/>
      <c r="Q39" s="253"/>
      <c r="R39" s="253"/>
      <c r="S39" s="253"/>
      <c r="T39" s="253"/>
      <c r="U39" s="253"/>
      <c r="V39" s="253"/>
      <c r="W39" s="253"/>
      <c r="X39" s="253"/>
      <c r="Y39" s="253"/>
      <c r="Z39" s="253"/>
      <c r="AA39" s="253"/>
      <c r="AB39" s="254"/>
      <c r="AC39" s="190">
        <f>c!E177</f>
      </c>
      <c r="AD39" s="190"/>
      <c r="AE39" s="190"/>
      <c r="AF39" s="190"/>
      <c r="AG39" s="190"/>
      <c r="AH39" s="190"/>
      <c r="AI39" s="190"/>
      <c r="AJ39" s="190"/>
      <c r="AK39" s="190"/>
      <c r="AL39" s="190"/>
      <c r="AM39" s="190">
        <f>c!C28</f>
      </c>
      <c r="AN39" s="190"/>
      <c r="AO39" s="190"/>
      <c r="AP39" s="190"/>
      <c r="AQ39" s="190"/>
      <c r="AR39" s="190"/>
      <c r="AS39" s="190"/>
      <c r="AT39" s="190"/>
      <c r="AU39" s="190"/>
      <c r="AV39" s="190"/>
      <c r="AW39" s="190"/>
      <c r="AX39" s="190"/>
      <c r="AY39" s="190"/>
      <c r="AZ39" s="190"/>
      <c r="BA39" s="190">
        <f>c!E28</f>
      </c>
      <c r="BB39" s="190"/>
      <c r="BC39" s="190"/>
      <c r="BD39" s="190"/>
      <c r="BE39" s="190"/>
      <c r="BF39" s="190"/>
      <c r="BG39" s="190"/>
      <c r="BH39" s="190">
        <f>c!Q73</f>
      </c>
      <c r="BI39" s="190"/>
      <c r="BJ39" s="190"/>
      <c r="BK39" s="190"/>
      <c r="BL39" s="190"/>
      <c r="BM39" s="190"/>
      <c r="BN39" s="190"/>
      <c r="BO39" s="190"/>
      <c r="BP39" s="190"/>
      <c r="BQ39" s="190"/>
      <c r="BR39" s="190"/>
      <c r="BS39" s="190"/>
      <c r="BT39" s="190"/>
      <c r="BU39" s="190"/>
      <c r="BV39" s="246">
        <f>c!B73</f>
      </c>
      <c r="BW39" s="198"/>
      <c r="BX39" s="198"/>
      <c r="BY39" s="198"/>
      <c r="BZ39" s="198"/>
      <c r="CA39" s="198"/>
      <c r="CB39" s="217">
        <f>c!C73</f>
      </c>
      <c r="CC39" s="217"/>
      <c r="CD39" s="217"/>
      <c r="CE39" s="217"/>
      <c r="CF39" s="217"/>
      <c r="CG39" s="217"/>
      <c r="CH39" s="198">
        <f>c!D73</f>
      </c>
      <c r="CI39" s="198"/>
      <c r="CJ39" s="198"/>
      <c r="CK39" s="198"/>
      <c r="CL39" s="198"/>
      <c r="CM39" s="198"/>
      <c r="CN39" s="198">
        <f>c!E73</f>
      </c>
      <c r="CO39" s="198"/>
      <c r="CP39" s="198"/>
      <c r="CQ39" s="198"/>
      <c r="CR39" s="198"/>
      <c r="CS39" s="198"/>
      <c r="CT39" s="198">
        <f>c!F73</f>
      </c>
      <c r="CU39" s="198"/>
      <c r="CV39" s="198"/>
      <c r="CW39" s="198"/>
      <c r="CX39" s="198"/>
      <c r="CY39" s="198"/>
      <c r="CZ39" s="198">
        <f>c!G73</f>
      </c>
      <c r="DA39" s="198"/>
      <c r="DB39" s="198"/>
      <c r="DC39" s="198"/>
      <c r="DD39" s="198"/>
      <c r="DE39" s="207"/>
      <c r="DF39" s="190">
        <f>c!U73</f>
      </c>
      <c r="DG39" s="190"/>
      <c r="DH39" s="190"/>
      <c r="DI39" s="190"/>
      <c r="DJ39" s="190"/>
      <c r="DK39" s="190"/>
      <c r="DL39" s="190"/>
      <c r="DN39" s="55"/>
      <c r="DO39" s="56"/>
      <c r="DP39" s="294" t="s">
        <v>85</v>
      </c>
      <c r="DQ39" s="294"/>
      <c r="DR39" s="294"/>
      <c r="DS39" s="294"/>
      <c r="DT39" s="294"/>
      <c r="DU39" s="294"/>
      <c r="DV39" s="294"/>
      <c r="DW39" s="294"/>
      <c r="DX39" s="294"/>
      <c r="DY39" s="294"/>
      <c r="DZ39" s="294"/>
      <c r="EA39" s="294"/>
      <c r="EB39" s="294"/>
      <c r="EC39" s="294"/>
      <c r="ED39" s="294"/>
      <c r="EE39" s="294"/>
      <c r="EF39" s="294"/>
      <c r="EG39" s="294"/>
      <c r="EH39" s="294"/>
      <c r="EI39" s="294"/>
      <c r="EJ39" s="294"/>
      <c r="EK39" s="294"/>
      <c r="EL39" s="294"/>
      <c r="EM39" s="294"/>
      <c r="EN39" s="294"/>
      <c r="EO39" s="294"/>
      <c r="EP39" s="294"/>
      <c r="EQ39" s="294"/>
      <c r="ER39" s="294"/>
      <c r="ES39" s="294"/>
      <c r="ET39" s="294"/>
      <c r="EU39" s="294"/>
      <c r="EV39" s="294"/>
      <c r="EW39" s="294"/>
      <c r="EX39" s="294"/>
      <c r="EY39" s="294"/>
      <c r="EZ39" s="294"/>
      <c r="FA39" s="344">
        <f>IF('入力票5'!BN47="","",IF('入力票5'!BN47=1,"有","無"))</f>
      </c>
      <c r="FB39" s="344"/>
      <c r="FC39" s="344"/>
      <c r="FD39" s="344"/>
      <c r="FE39" s="344"/>
      <c r="FF39" s="344"/>
      <c r="FG39" s="344"/>
      <c r="FH39" s="344"/>
      <c r="FI39" s="344"/>
      <c r="FJ39" s="344"/>
      <c r="FK39" s="344"/>
      <c r="FL39" s="344"/>
      <c r="FM39" s="28"/>
      <c r="FN39" s="29"/>
      <c r="FO39" s="29"/>
      <c r="FP39" s="29"/>
      <c r="FQ39" s="29"/>
      <c r="FR39" s="29"/>
      <c r="FS39" s="30"/>
    </row>
    <row r="40" spans="1:175" ht="11.25" customHeight="1">
      <c r="A40" s="53" t="s">
        <v>55</v>
      </c>
      <c r="B40" s="54"/>
      <c r="C40" s="54"/>
      <c r="D40" s="54"/>
      <c r="E40" s="54"/>
      <c r="F40" s="253" t="s">
        <v>56</v>
      </c>
      <c r="G40" s="253"/>
      <c r="H40" s="253"/>
      <c r="I40" s="253"/>
      <c r="J40" s="253"/>
      <c r="K40" s="253"/>
      <c r="L40" s="253"/>
      <c r="M40" s="253"/>
      <c r="N40" s="253"/>
      <c r="O40" s="253"/>
      <c r="P40" s="253"/>
      <c r="Q40" s="253"/>
      <c r="R40" s="253"/>
      <c r="S40" s="253"/>
      <c r="T40" s="253"/>
      <c r="U40" s="253"/>
      <c r="V40" s="253"/>
      <c r="W40" s="253"/>
      <c r="X40" s="253"/>
      <c r="Y40" s="253"/>
      <c r="Z40" s="253"/>
      <c r="AA40" s="253"/>
      <c r="AB40" s="254"/>
      <c r="AC40" s="190">
        <f>c!E178</f>
      </c>
      <c r="AD40" s="190"/>
      <c r="AE40" s="190"/>
      <c r="AF40" s="190"/>
      <c r="AG40" s="190"/>
      <c r="AH40" s="190"/>
      <c r="AI40" s="190"/>
      <c r="AJ40" s="190"/>
      <c r="AK40" s="190"/>
      <c r="AL40" s="190"/>
      <c r="AM40" s="190">
        <f>c!C29</f>
      </c>
      <c r="AN40" s="190"/>
      <c r="AO40" s="190"/>
      <c r="AP40" s="190"/>
      <c r="AQ40" s="190"/>
      <c r="AR40" s="190"/>
      <c r="AS40" s="190"/>
      <c r="AT40" s="190"/>
      <c r="AU40" s="190"/>
      <c r="AV40" s="190"/>
      <c r="AW40" s="190"/>
      <c r="AX40" s="190"/>
      <c r="AY40" s="190"/>
      <c r="AZ40" s="190"/>
      <c r="BA40" s="190">
        <f>c!E29</f>
      </c>
      <c r="BB40" s="190"/>
      <c r="BC40" s="190"/>
      <c r="BD40" s="190"/>
      <c r="BE40" s="190"/>
      <c r="BF40" s="190"/>
      <c r="BG40" s="190"/>
      <c r="BH40" s="190">
        <f>c!Q74</f>
      </c>
      <c r="BI40" s="190"/>
      <c r="BJ40" s="190"/>
      <c r="BK40" s="190"/>
      <c r="BL40" s="190"/>
      <c r="BM40" s="190"/>
      <c r="BN40" s="190"/>
      <c r="BO40" s="190"/>
      <c r="BP40" s="190"/>
      <c r="BQ40" s="190"/>
      <c r="BR40" s="190"/>
      <c r="BS40" s="190"/>
      <c r="BT40" s="190"/>
      <c r="BU40" s="190"/>
      <c r="BV40" s="246">
        <f>c!B74</f>
      </c>
      <c r="BW40" s="198"/>
      <c r="BX40" s="198"/>
      <c r="BY40" s="198"/>
      <c r="BZ40" s="198"/>
      <c r="CA40" s="198"/>
      <c r="CB40" s="217">
        <f>c!C74</f>
      </c>
      <c r="CC40" s="217"/>
      <c r="CD40" s="217"/>
      <c r="CE40" s="217"/>
      <c r="CF40" s="217"/>
      <c r="CG40" s="217"/>
      <c r="CH40" s="198">
        <f>c!D74</f>
      </c>
      <c r="CI40" s="198"/>
      <c r="CJ40" s="198"/>
      <c r="CK40" s="198"/>
      <c r="CL40" s="198"/>
      <c r="CM40" s="198"/>
      <c r="CN40" s="198">
        <f>c!E74</f>
      </c>
      <c r="CO40" s="198"/>
      <c r="CP40" s="198"/>
      <c r="CQ40" s="198"/>
      <c r="CR40" s="198"/>
      <c r="CS40" s="198"/>
      <c r="CT40" s="198">
        <f>c!F74</f>
      </c>
      <c r="CU40" s="198"/>
      <c r="CV40" s="198"/>
      <c r="CW40" s="198"/>
      <c r="CX40" s="198"/>
      <c r="CY40" s="198"/>
      <c r="CZ40" s="198">
        <f>c!G74</f>
      </c>
      <c r="DA40" s="198"/>
      <c r="DB40" s="198"/>
      <c r="DC40" s="198"/>
      <c r="DD40" s="198"/>
      <c r="DE40" s="207"/>
      <c r="DF40" s="190">
        <f>c!U74</f>
      </c>
      <c r="DG40" s="190"/>
      <c r="DH40" s="190"/>
      <c r="DI40" s="190"/>
      <c r="DJ40" s="190"/>
      <c r="DK40" s="190"/>
      <c r="DL40" s="190"/>
      <c r="DN40" s="7"/>
      <c r="DO40" s="11"/>
      <c r="DP40" s="298" t="s">
        <v>86</v>
      </c>
      <c r="DQ40" s="298"/>
      <c r="DR40" s="298"/>
      <c r="DS40" s="298"/>
      <c r="DT40" s="298"/>
      <c r="DU40" s="298"/>
      <c r="DV40" s="298"/>
      <c r="DW40" s="298"/>
      <c r="DX40" s="298"/>
      <c r="DY40" s="298"/>
      <c r="DZ40" s="298"/>
      <c r="EA40" s="298"/>
      <c r="EB40" s="298"/>
      <c r="EC40" s="298"/>
      <c r="ED40" s="298"/>
      <c r="EE40" s="298"/>
      <c r="EF40" s="298"/>
      <c r="EG40" s="298"/>
      <c r="EH40" s="298"/>
      <c r="EI40" s="298"/>
      <c r="EJ40" s="298"/>
      <c r="EK40" s="298"/>
      <c r="EL40" s="298"/>
      <c r="EM40" s="298"/>
      <c r="EN40" s="298"/>
      <c r="EO40" s="298"/>
      <c r="EP40" s="298"/>
      <c r="EQ40" s="298"/>
      <c r="ER40" s="298"/>
      <c r="ES40" s="298"/>
      <c r="ET40" s="298"/>
      <c r="EU40" s="298"/>
      <c r="EV40" s="298"/>
      <c r="EW40" s="298"/>
      <c r="EX40" s="298"/>
      <c r="EY40" s="298"/>
      <c r="EZ40" s="298"/>
      <c r="FA40" s="328">
        <f>IF('入力票5'!BN48="","",IF('入力票5'!BN48=1,"有","無"))</f>
      </c>
      <c r="FB40" s="328"/>
      <c r="FC40" s="328"/>
      <c r="FD40" s="328"/>
      <c r="FE40" s="328"/>
      <c r="FF40" s="328"/>
      <c r="FG40" s="328"/>
      <c r="FH40" s="328"/>
      <c r="FI40" s="328"/>
      <c r="FJ40" s="328"/>
      <c r="FK40" s="328"/>
      <c r="FL40" s="328"/>
      <c r="FM40" s="31"/>
      <c r="FN40" s="24"/>
      <c r="FO40" s="24"/>
      <c r="FP40" s="24"/>
      <c r="FQ40" s="24"/>
      <c r="FR40" s="24"/>
      <c r="FS40" s="32"/>
    </row>
    <row r="41" spans="1:175" ht="11.25" customHeight="1">
      <c r="A41" s="53" t="s">
        <v>57</v>
      </c>
      <c r="B41" s="54"/>
      <c r="C41" s="54"/>
      <c r="D41" s="54"/>
      <c r="E41" s="54"/>
      <c r="F41" s="253" t="s">
        <v>58</v>
      </c>
      <c r="G41" s="253"/>
      <c r="H41" s="253"/>
      <c r="I41" s="253"/>
      <c r="J41" s="253"/>
      <c r="K41" s="253"/>
      <c r="L41" s="253"/>
      <c r="M41" s="253"/>
      <c r="N41" s="253"/>
      <c r="O41" s="253"/>
      <c r="P41" s="253"/>
      <c r="Q41" s="253"/>
      <c r="R41" s="253"/>
      <c r="S41" s="253"/>
      <c r="T41" s="253"/>
      <c r="U41" s="253"/>
      <c r="V41" s="253"/>
      <c r="W41" s="253"/>
      <c r="X41" s="253"/>
      <c r="Y41" s="253"/>
      <c r="Z41" s="253"/>
      <c r="AA41" s="253"/>
      <c r="AB41" s="254"/>
      <c r="AC41" s="190">
        <f>c!E179</f>
      </c>
      <c r="AD41" s="190"/>
      <c r="AE41" s="190"/>
      <c r="AF41" s="190"/>
      <c r="AG41" s="190"/>
      <c r="AH41" s="190"/>
      <c r="AI41" s="190"/>
      <c r="AJ41" s="190"/>
      <c r="AK41" s="190"/>
      <c r="AL41" s="190"/>
      <c r="AM41" s="190">
        <f>c!C30</f>
      </c>
      <c r="AN41" s="190"/>
      <c r="AO41" s="190"/>
      <c r="AP41" s="190"/>
      <c r="AQ41" s="190"/>
      <c r="AR41" s="190"/>
      <c r="AS41" s="190"/>
      <c r="AT41" s="190"/>
      <c r="AU41" s="190"/>
      <c r="AV41" s="190"/>
      <c r="AW41" s="190"/>
      <c r="AX41" s="190"/>
      <c r="AY41" s="190"/>
      <c r="AZ41" s="190"/>
      <c r="BA41" s="190">
        <f>c!E30</f>
      </c>
      <c r="BB41" s="190"/>
      <c r="BC41" s="190"/>
      <c r="BD41" s="190"/>
      <c r="BE41" s="190"/>
      <c r="BF41" s="190"/>
      <c r="BG41" s="190"/>
      <c r="BH41" s="190">
        <f>c!Q75</f>
      </c>
      <c r="BI41" s="190"/>
      <c r="BJ41" s="190"/>
      <c r="BK41" s="190"/>
      <c r="BL41" s="190"/>
      <c r="BM41" s="190"/>
      <c r="BN41" s="190"/>
      <c r="BO41" s="190"/>
      <c r="BP41" s="190"/>
      <c r="BQ41" s="190"/>
      <c r="BR41" s="190"/>
      <c r="BS41" s="190"/>
      <c r="BT41" s="190"/>
      <c r="BU41" s="190"/>
      <c r="BV41" s="246">
        <f>c!B75</f>
      </c>
      <c r="BW41" s="198"/>
      <c r="BX41" s="198"/>
      <c r="BY41" s="198"/>
      <c r="BZ41" s="198"/>
      <c r="CA41" s="198"/>
      <c r="CB41" s="217">
        <f>c!C75</f>
      </c>
      <c r="CC41" s="217"/>
      <c r="CD41" s="217"/>
      <c r="CE41" s="217"/>
      <c r="CF41" s="217"/>
      <c r="CG41" s="217"/>
      <c r="CH41" s="198">
        <f>c!D75</f>
      </c>
      <c r="CI41" s="198"/>
      <c r="CJ41" s="198"/>
      <c r="CK41" s="198"/>
      <c r="CL41" s="198"/>
      <c r="CM41" s="198"/>
      <c r="CN41" s="198">
        <f>c!E75</f>
      </c>
      <c r="CO41" s="198"/>
      <c r="CP41" s="198"/>
      <c r="CQ41" s="198"/>
      <c r="CR41" s="198"/>
      <c r="CS41" s="198"/>
      <c r="CT41" s="198">
        <f>c!F75</f>
      </c>
      <c r="CU41" s="198"/>
      <c r="CV41" s="198"/>
      <c r="CW41" s="198"/>
      <c r="CX41" s="198"/>
      <c r="CY41" s="198"/>
      <c r="CZ41" s="198">
        <f>c!G75</f>
      </c>
      <c r="DA41" s="198"/>
      <c r="DB41" s="198"/>
      <c r="DC41" s="198"/>
      <c r="DD41" s="198"/>
      <c r="DE41" s="207"/>
      <c r="DF41" s="190">
        <f>c!U75</f>
      </c>
      <c r="DG41" s="190"/>
      <c r="DH41" s="190"/>
      <c r="DI41" s="190"/>
      <c r="DJ41" s="190"/>
      <c r="DK41" s="190"/>
      <c r="DL41" s="190"/>
      <c r="DN41" s="290" t="s">
        <v>87</v>
      </c>
      <c r="DO41" s="291"/>
      <c r="DP41" s="291"/>
      <c r="DQ41" s="291"/>
      <c r="DR41" s="291"/>
      <c r="DS41" s="291"/>
      <c r="DT41" s="291"/>
      <c r="DU41" s="291"/>
      <c r="DV41" s="291"/>
      <c r="DW41" s="291"/>
      <c r="DX41" s="291"/>
      <c r="DY41" s="291"/>
      <c r="DZ41" s="291"/>
      <c r="EA41" s="291"/>
      <c r="EB41" s="291"/>
      <c r="EC41" s="291"/>
      <c r="ED41" s="291"/>
      <c r="EE41" s="291"/>
      <c r="EF41" s="291"/>
      <c r="EG41" s="291"/>
      <c r="EH41" s="291"/>
      <c r="EI41" s="291"/>
      <c r="EJ41" s="291"/>
      <c r="EK41" s="291"/>
      <c r="EL41" s="291"/>
      <c r="EM41" s="291"/>
      <c r="EN41" s="291"/>
      <c r="EO41" s="291"/>
      <c r="EP41" s="291"/>
      <c r="EQ41" s="291"/>
      <c r="ER41" s="291"/>
      <c r="ES41" s="291"/>
      <c r="ET41" s="291"/>
      <c r="EU41" s="291"/>
      <c r="EV41" s="291"/>
      <c r="EW41" s="291"/>
      <c r="EX41" s="291"/>
      <c r="EY41" s="291"/>
      <c r="EZ41" s="291"/>
      <c r="FA41" s="291"/>
      <c r="FB41" s="291"/>
      <c r="FC41" s="291"/>
      <c r="FD41" s="291"/>
      <c r="FE41" s="291"/>
      <c r="FF41" s="291"/>
      <c r="FG41" s="20"/>
      <c r="FH41" s="20"/>
      <c r="FI41" s="20"/>
      <c r="FJ41" s="20"/>
      <c r="FK41" s="20"/>
      <c r="FL41" s="20"/>
      <c r="FM41" s="287">
        <f>c!B112</f>
      </c>
      <c r="FN41" s="287"/>
      <c r="FO41" s="287"/>
      <c r="FP41" s="287"/>
      <c r="FQ41" s="287"/>
      <c r="FR41" s="287"/>
      <c r="FS41" s="288"/>
    </row>
    <row r="42" spans="1:175" ht="11.25" customHeight="1">
      <c r="A42" s="53" t="s">
        <v>59</v>
      </c>
      <c r="B42" s="54"/>
      <c r="C42" s="54"/>
      <c r="D42" s="54"/>
      <c r="E42" s="54"/>
      <c r="F42" s="253" t="s">
        <v>60</v>
      </c>
      <c r="G42" s="253"/>
      <c r="H42" s="253"/>
      <c r="I42" s="253"/>
      <c r="J42" s="253"/>
      <c r="K42" s="253"/>
      <c r="L42" s="253"/>
      <c r="M42" s="253"/>
      <c r="N42" s="253"/>
      <c r="O42" s="253"/>
      <c r="P42" s="253"/>
      <c r="Q42" s="253"/>
      <c r="R42" s="253"/>
      <c r="S42" s="253"/>
      <c r="T42" s="253"/>
      <c r="U42" s="253"/>
      <c r="V42" s="253"/>
      <c r="W42" s="253"/>
      <c r="X42" s="253"/>
      <c r="Y42" s="253"/>
      <c r="Z42" s="253"/>
      <c r="AA42" s="253"/>
      <c r="AB42" s="254"/>
      <c r="AC42" s="190">
        <f>c!E180</f>
      </c>
      <c r="AD42" s="190"/>
      <c r="AE42" s="190"/>
      <c r="AF42" s="190"/>
      <c r="AG42" s="190"/>
      <c r="AH42" s="190"/>
      <c r="AI42" s="190"/>
      <c r="AJ42" s="190"/>
      <c r="AK42" s="190"/>
      <c r="AL42" s="190"/>
      <c r="AM42" s="190">
        <f>c!C31</f>
      </c>
      <c r="AN42" s="190"/>
      <c r="AO42" s="190"/>
      <c r="AP42" s="190"/>
      <c r="AQ42" s="190"/>
      <c r="AR42" s="190"/>
      <c r="AS42" s="190"/>
      <c r="AT42" s="190"/>
      <c r="AU42" s="190"/>
      <c r="AV42" s="190"/>
      <c r="AW42" s="190"/>
      <c r="AX42" s="190"/>
      <c r="AY42" s="190"/>
      <c r="AZ42" s="190"/>
      <c r="BA42" s="190">
        <f>c!E31</f>
      </c>
      <c r="BB42" s="190"/>
      <c r="BC42" s="190"/>
      <c r="BD42" s="190"/>
      <c r="BE42" s="190"/>
      <c r="BF42" s="190"/>
      <c r="BG42" s="190"/>
      <c r="BH42" s="190">
        <f>c!Q76</f>
      </c>
      <c r="BI42" s="190"/>
      <c r="BJ42" s="190"/>
      <c r="BK42" s="190"/>
      <c r="BL42" s="190"/>
      <c r="BM42" s="190"/>
      <c r="BN42" s="190"/>
      <c r="BO42" s="190"/>
      <c r="BP42" s="190"/>
      <c r="BQ42" s="190"/>
      <c r="BR42" s="190"/>
      <c r="BS42" s="190"/>
      <c r="BT42" s="190"/>
      <c r="BU42" s="190"/>
      <c r="BV42" s="246">
        <f>c!B76</f>
      </c>
      <c r="BW42" s="198"/>
      <c r="BX42" s="198"/>
      <c r="BY42" s="198"/>
      <c r="BZ42" s="198"/>
      <c r="CA42" s="198"/>
      <c r="CB42" s="217">
        <f>c!C76</f>
      </c>
      <c r="CC42" s="217"/>
      <c r="CD42" s="217"/>
      <c r="CE42" s="217"/>
      <c r="CF42" s="217"/>
      <c r="CG42" s="217"/>
      <c r="CH42" s="198">
        <f>c!D76</f>
      </c>
      <c r="CI42" s="198"/>
      <c r="CJ42" s="198"/>
      <c r="CK42" s="198"/>
      <c r="CL42" s="198"/>
      <c r="CM42" s="198"/>
      <c r="CN42" s="198">
        <f>c!E76</f>
      </c>
      <c r="CO42" s="198"/>
      <c r="CP42" s="198"/>
      <c r="CQ42" s="198"/>
      <c r="CR42" s="198"/>
      <c r="CS42" s="198"/>
      <c r="CT42" s="198">
        <f>c!F76</f>
      </c>
      <c r="CU42" s="198"/>
      <c r="CV42" s="198"/>
      <c r="CW42" s="198"/>
      <c r="CX42" s="198"/>
      <c r="CY42" s="198"/>
      <c r="CZ42" s="198">
        <f>c!G76</f>
      </c>
      <c r="DA42" s="198"/>
      <c r="DB42" s="198"/>
      <c r="DC42" s="198"/>
      <c r="DD42" s="198"/>
      <c r="DE42" s="207"/>
      <c r="DF42" s="190">
        <f>c!U76</f>
      </c>
      <c r="DG42" s="190"/>
      <c r="DH42" s="190"/>
      <c r="DI42" s="190"/>
      <c r="DJ42" s="190"/>
      <c r="DK42" s="190"/>
      <c r="DL42" s="190"/>
      <c r="DN42" s="5"/>
      <c r="DO42" s="6"/>
      <c r="DP42" s="295" t="s">
        <v>67</v>
      </c>
      <c r="DQ42" s="295"/>
      <c r="DR42" s="295"/>
      <c r="DS42" s="295"/>
      <c r="DT42" s="295"/>
      <c r="DU42" s="295"/>
      <c r="DV42" s="295"/>
      <c r="DW42" s="295"/>
      <c r="DX42" s="295"/>
      <c r="DY42" s="295"/>
      <c r="DZ42" s="295"/>
      <c r="EA42" s="295"/>
      <c r="EB42" s="295"/>
      <c r="EC42" s="295"/>
      <c r="ED42" s="295"/>
      <c r="EE42" s="295"/>
      <c r="EF42" s="295"/>
      <c r="EG42" s="295"/>
      <c r="EH42" s="295"/>
      <c r="EI42" s="295"/>
      <c r="EJ42" s="295"/>
      <c r="EK42" s="295"/>
      <c r="EL42" s="295"/>
      <c r="EM42" s="295"/>
      <c r="EN42" s="295"/>
      <c r="EO42" s="295"/>
      <c r="EP42" s="295"/>
      <c r="EQ42" s="295"/>
      <c r="ER42" s="295"/>
      <c r="ES42" s="295"/>
      <c r="ET42" s="295"/>
      <c r="EU42" s="295"/>
      <c r="EV42" s="295"/>
      <c r="EW42" s="295"/>
      <c r="EX42" s="295"/>
      <c r="EY42" s="295"/>
      <c r="EZ42" s="295"/>
      <c r="FA42" s="296">
        <f>IF('入力票5'!BN50="","",IF('入力票5'!BN50=1,"会計監査人",IF('入力票5'!BN50=2,"会計参与",IF('入力票5'!BN50=3,"自主監査","無"))))</f>
      </c>
      <c r="FB42" s="296"/>
      <c r="FC42" s="296"/>
      <c r="FD42" s="296"/>
      <c r="FE42" s="296"/>
      <c r="FF42" s="296"/>
      <c r="FG42" s="296"/>
      <c r="FH42" s="296"/>
      <c r="FI42" s="296"/>
      <c r="FJ42" s="296"/>
      <c r="FK42" s="296"/>
      <c r="FL42" s="296"/>
      <c r="FM42" s="28"/>
      <c r="FN42" s="29"/>
      <c r="FO42" s="29"/>
      <c r="FP42" s="29"/>
      <c r="FQ42" s="29"/>
      <c r="FR42" s="29"/>
      <c r="FS42" s="30"/>
    </row>
    <row r="43" spans="1:175" ht="11.25" customHeight="1">
      <c r="A43" s="53" t="s">
        <v>61</v>
      </c>
      <c r="B43" s="54"/>
      <c r="C43" s="54"/>
      <c r="D43" s="54"/>
      <c r="E43" s="54"/>
      <c r="F43" s="253" t="s">
        <v>62</v>
      </c>
      <c r="G43" s="253"/>
      <c r="H43" s="253"/>
      <c r="I43" s="253"/>
      <c r="J43" s="253"/>
      <c r="K43" s="253"/>
      <c r="L43" s="253"/>
      <c r="M43" s="253"/>
      <c r="N43" s="253"/>
      <c r="O43" s="253"/>
      <c r="P43" s="253"/>
      <c r="Q43" s="253"/>
      <c r="R43" s="253"/>
      <c r="S43" s="253"/>
      <c r="T43" s="253"/>
      <c r="U43" s="253"/>
      <c r="V43" s="253"/>
      <c r="W43" s="253"/>
      <c r="X43" s="253"/>
      <c r="Y43" s="253"/>
      <c r="Z43" s="253"/>
      <c r="AA43" s="253"/>
      <c r="AB43" s="254"/>
      <c r="AC43" s="190">
        <f>c!E181</f>
      </c>
      <c r="AD43" s="190"/>
      <c r="AE43" s="190"/>
      <c r="AF43" s="190"/>
      <c r="AG43" s="190"/>
      <c r="AH43" s="190"/>
      <c r="AI43" s="190"/>
      <c r="AJ43" s="190"/>
      <c r="AK43" s="190"/>
      <c r="AL43" s="190"/>
      <c r="AM43" s="190">
        <f>c!C32</f>
      </c>
      <c r="AN43" s="190"/>
      <c r="AO43" s="190"/>
      <c r="AP43" s="190"/>
      <c r="AQ43" s="190"/>
      <c r="AR43" s="190"/>
      <c r="AS43" s="190"/>
      <c r="AT43" s="190"/>
      <c r="AU43" s="190"/>
      <c r="AV43" s="190"/>
      <c r="AW43" s="190"/>
      <c r="AX43" s="190"/>
      <c r="AY43" s="190"/>
      <c r="AZ43" s="190"/>
      <c r="BA43" s="190">
        <f>c!E32</f>
      </c>
      <c r="BB43" s="190"/>
      <c r="BC43" s="190"/>
      <c r="BD43" s="190"/>
      <c r="BE43" s="190"/>
      <c r="BF43" s="190"/>
      <c r="BG43" s="190"/>
      <c r="BH43" s="190">
        <f>c!Q77</f>
      </c>
      <c r="BI43" s="190"/>
      <c r="BJ43" s="190"/>
      <c r="BK43" s="190"/>
      <c r="BL43" s="190"/>
      <c r="BM43" s="190"/>
      <c r="BN43" s="190"/>
      <c r="BO43" s="190"/>
      <c r="BP43" s="190"/>
      <c r="BQ43" s="190"/>
      <c r="BR43" s="190"/>
      <c r="BS43" s="190"/>
      <c r="BT43" s="190"/>
      <c r="BU43" s="190"/>
      <c r="BV43" s="246">
        <f>c!B77</f>
      </c>
      <c r="BW43" s="198"/>
      <c r="BX43" s="198"/>
      <c r="BY43" s="198"/>
      <c r="BZ43" s="198"/>
      <c r="CA43" s="198"/>
      <c r="CB43" s="217">
        <f>c!C77</f>
      </c>
      <c r="CC43" s="217"/>
      <c r="CD43" s="217"/>
      <c r="CE43" s="217"/>
      <c r="CF43" s="217"/>
      <c r="CG43" s="217"/>
      <c r="CH43" s="198">
        <f>c!D77</f>
      </c>
      <c r="CI43" s="198"/>
      <c r="CJ43" s="198"/>
      <c r="CK43" s="198"/>
      <c r="CL43" s="198"/>
      <c r="CM43" s="198"/>
      <c r="CN43" s="198">
        <f>c!E77</f>
      </c>
      <c r="CO43" s="198"/>
      <c r="CP43" s="198"/>
      <c r="CQ43" s="198"/>
      <c r="CR43" s="198"/>
      <c r="CS43" s="198"/>
      <c r="CT43" s="198">
        <f>c!F77</f>
      </c>
      <c r="CU43" s="198"/>
      <c r="CV43" s="198"/>
      <c r="CW43" s="198"/>
      <c r="CX43" s="198"/>
      <c r="CY43" s="198"/>
      <c r="CZ43" s="198">
        <f>c!G77</f>
      </c>
      <c r="DA43" s="198"/>
      <c r="DB43" s="198"/>
      <c r="DC43" s="198"/>
      <c r="DD43" s="198"/>
      <c r="DE43" s="207"/>
      <c r="DF43" s="190">
        <f>c!U77</f>
      </c>
      <c r="DG43" s="190"/>
      <c r="DH43" s="190"/>
      <c r="DI43" s="190"/>
      <c r="DJ43" s="190"/>
      <c r="DK43" s="190"/>
      <c r="DL43" s="190"/>
      <c r="DN43" s="53"/>
      <c r="DO43" s="54"/>
      <c r="DP43" s="297" t="s">
        <v>88</v>
      </c>
      <c r="DQ43" s="297"/>
      <c r="DR43" s="297"/>
      <c r="DS43" s="297"/>
      <c r="DT43" s="297"/>
      <c r="DU43" s="297"/>
      <c r="DV43" s="297"/>
      <c r="DW43" s="297"/>
      <c r="DX43" s="297"/>
      <c r="DY43" s="297"/>
      <c r="DZ43" s="297"/>
      <c r="EA43" s="297"/>
      <c r="EB43" s="297"/>
      <c r="EC43" s="297"/>
      <c r="ED43" s="297"/>
      <c r="EE43" s="297"/>
      <c r="EF43" s="297"/>
      <c r="EG43" s="297"/>
      <c r="EH43" s="297"/>
      <c r="EI43" s="297"/>
      <c r="EJ43" s="297"/>
      <c r="EK43" s="297"/>
      <c r="EL43" s="297"/>
      <c r="EM43" s="297"/>
      <c r="EN43" s="297"/>
      <c r="EO43" s="297"/>
      <c r="EP43" s="297"/>
      <c r="EQ43" s="297"/>
      <c r="ER43" s="297"/>
      <c r="ES43" s="297"/>
      <c r="ET43" s="297"/>
      <c r="EU43" s="297"/>
      <c r="EV43" s="297"/>
      <c r="EW43" s="297"/>
      <c r="EX43" s="297"/>
      <c r="EY43" s="297"/>
      <c r="EZ43" s="297"/>
      <c r="FA43" s="345">
        <f>IF('入力票5'!BN55="","",'入力票5'!BN55)</f>
      </c>
      <c r="FB43" s="345"/>
      <c r="FC43" s="345"/>
      <c r="FD43" s="345"/>
      <c r="FE43" s="345"/>
      <c r="FF43" s="345"/>
      <c r="FG43" s="345"/>
      <c r="FH43" s="345"/>
      <c r="FI43" s="345"/>
      <c r="FJ43" s="345"/>
      <c r="FK43" s="345"/>
      <c r="FL43" s="345"/>
      <c r="FM43" s="31"/>
      <c r="FN43" s="24"/>
      <c r="FO43" s="24"/>
      <c r="FP43" s="24"/>
      <c r="FQ43" s="24"/>
      <c r="FR43" s="24"/>
      <c r="FS43" s="32"/>
    </row>
    <row r="44" spans="1:175" ht="11.25" customHeight="1">
      <c r="A44" s="53" t="s">
        <v>63</v>
      </c>
      <c r="B44" s="54"/>
      <c r="C44" s="54"/>
      <c r="D44" s="54"/>
      <c r="E44" s="54"/>
      <c r="F44" s="253" t="s">
        <v>64</v>
      </c>
      <c r="G44" s="253"/>
      <c r="H44" s="253"/>
      <c r="I44" s="253"/>
      <c r="J44" s="253"/>
      <c r="K44" s="253"/>
      <c r="L44" s="253"/>
      <c r="M44" s="253"/>
      <c r="N44" s="253"/>
      <c r="O44" s="253"/>
      <c r="P44" s="253"/>
      <c r="Q44" s="253"/>
      <c r="R44" s="253"/>
      <c r="S44" s="253"/>
      <c r="T44" s="253"/>
      <c r="U44" s="253"/>
      <c r="V44" s="253"/>
      <c r="W44" s="253"/>
      <c r="X44" s="253"/>
      <c r="Y44" s="253"/>
      <c r="Z44" s="253"/>
      <c r="AA44" s="253"/>
      <c r="AB44" s="254"/>
      <c r="AC44" s="190">
        <f>c!E182</f>
      </c>
      <c r="AD44" s="190"/>
      <c r="AE44" s="190"/>
      <c r="AF44" s="190"/>
      <c r="AG44" s="190"/>
      <c r="AH44" s="190"/>
      <c r="AI44" s="190"/>
      <c r="AJ44" s="190"/>
      <c r="AK44" s="190"/>
      <c r="AL44" s="190"/>
      <c r="AM44" s="190">
        <f>c!C33</f>
      </c>
      <c r="AN44" s="190"/>
      <c r="AO44" s="190"/>
      <c r="AP44" s="190"/>
      <c r="AQ44" s="190"/>
      <c r="AR44" s="190"/>
      <c r="AS44" s="190"/>
      <c r="AT44" s="190"/>
      <c r="AU44" s="190"/>
      <c r="AV44" s="190"/>
      <c r="AW44" s="190"/>
      <c r="AX44" s="190"/>
      <c r="AY44" s="190"/>
      <c r="AZ44" s="190"/>
      <c r="BA44" s="190">
        <f>c!E33</f>
      </c>
      <c r="BB44" s="190"/>
      <c r="BC44" s="190"/>
      <c r="BD44" s="190"/>
      <c r="BE44" s="190"/>
      <c r="BF44" s="190"/>
      <c r="BG44" s="190"/>
      <c r="BH44" s="190">
        <f>c!Q78</f>
      </c>
      <c r="BI44" s="190"/>
      <c r="BJ44" s="190"/>
      <c r="BK44" s="190"/>
      <c r="BL44" s="190"/>
      <c r="BM44" s="190"/>
      <c r="BN44" s="190"/>
      <c r="BO44" s="190"/>
      <c r="BP44" s="190"/>
      <c r="BQ44" s="190"/>
      <c r="BR44" s="190"/>
      <c r="BS44" s="190"/>
      <c r="BT44" s="190"/>
      <c r="BU44" s="190"/>
      <c r="BV44" s="246">
        <f>c!B78</f>
      </c>
      <c r="BW44" s="198"/>
      <c r="BX44" s="198"/>
      <c r="BY44" s="198"/>
      <c r="BZ44" s="198"/>
      <c r="CA44" s="198"/>
      <c r="CB44" s="217">
        <f>c!C78</f>
      </c>
      <c r="CC44" s="217"/>
      <c r="CD44" s="217"/>
      <c r="CE44" s="217"/>
      <c r="CF44" s="217"/>
      <c r="CG44" s="217"/>
      <c r="CH44" s="198">
        <f>c!D78</f>
      </c>
      <c r="CI44" s="198"/>
      <c r="CJ44" s="198"/>
      <c r="CK44" s="198"/>
      <c r="CL44" s="198"/>
      <c r="CM44" s="198"/>
      <c r="CN44" s="198">
        <f>c!E78</f>
      </c>
      <c r="CO44" s="198"/>
      <c r="CP44" s="198"/>
      <c r="CQ44" s="198"/>
      <c r="CR44" s="198"/>
      <c r="CS44" s="198"/>
      <c r="CT44" s="198">
        <f>c!F78</f>
      </c>
      <c r="CU44" s="198"/>
      <c r="CV44" s="198"/>
      <c r="CW44" s="198"/>
      <c r="CX44" s="198"/>
      <c r="CY44" s="198"/>
      <c r="CZ44" s="198">
        <f>c!G78</f>
      </c>
      <c r="DA44" s="198"/>
      <c r="DB44" s="198"/>
      <c r="DC44" s="198"/>
      <c r="DD44" s="198"/>
      <c r="DE44" s="207"/>
      <c r="DF44" s="190">
        <f>c!U78</f>
      </c>
      <c r="DG44" s="190"/>
      <c r="DH44" s="190"/>
      <c r="DI44" s="190"/>
      <c r="DJ44" s="190"/>
      <c r="DK44" s="190"/>
      <c r="DL44" s="190"/>
      <c r="DN44" s="7"/>
      <c r="DO44" s="11"/>
      <c r="DP44" s="298" t="s">
        <v>89</v>
      </c>
      <c r="DQ44" s="298"/>
      <c r="DR44" s="298"/>
      <c r="DS44" s="298"/>
      <c r="DT44" s="298"/>
      <c r="DU44" s="298"/>
      <c r="DV44" s="298"/>
      <c r="DW44" s="298"/>
      <c r="DX44" s="298"/>
      <c r="DY44" s="298"/>
      <c r="DZ44" s="298"/>
      <c r="EA44" s="298"/>
      <c r="EB44" s="298"/>
      <c r="EC44" s="298"/>
      <c r="ED44" s="298"/>
      <c r="EE44" s="298"/>
      <c r="EF44" s="298"/>
      <c r="EG44" s="298"/>
      <c r="EH44" s="298"/>
      <c r="EI44" s="298"/>
      <c r="EJ44" s="298"/>
      <c r="EK44" s="298"/>
      <c r="EL44" s="298"/>
      <c r="EM44" s="298"/>
      <c r="EN44" s="298"/>
      <c r="EO44" s="298"/>
      <c r="EP44" s="298"/>
      <c r="EQ44" s="298"/>
      <c r="ER44" s="298"/>
      <c r="ES44" s="298"/>
      <c r="ET44" s="298"/>
      <c r="EU44" s="298"/>
      <c r="EV44" s="298"/>
      <c r="EW44" s="298"/>
      <c r="EX44" s="298"/>
      <c r="EY44" s="298"/>
      <c r="EZ44" s="298"/>
      <c r="FA44" s="325">
        <f>IF('入力票5'!BN56="","",'入力票5'!BN56)</f>
      </c>
      <c r="FB44" s="325"/>
      <c r="FC44" s="325"/>
      <c r="FD44" s="325"/>
      <c r="FE44" s="325"/>
      <c r="FF44" s="325"/>
      <c r="FG44" s="325"/>
      <c r="FH44" s="325"/>
      <c r="FI44" s="325"/>
      <c r="FJ44" s="325"/>
      <c r="FK44" s="325"/>
      <c r="FL44" s="325"/>
      <c r="FM44" s="31"/>
      <c r="FN44" s="24"/>
      <c r="FO44" s="24"/>
      <c r="FP44" s="24"/>
      <c r="FQ44" s="24"/>
      <c r="FR44" s="24"/>
      <c r="FS44" s="32"/>
    </row>
    <row r="45" spans="1:175" ht="11.25" customHeight="1">
      <c r="A45" s="76" t="s">
        <v>404</v>
      </c>
      <c r="B45" s="54"/>
      <c r="C45" s="54"/>
      <c r="D45" s="54"/>
      <c r="E45" s="54"/>
      <c r="F45" s="253" t="s">
        <v>403</v>
      </c>
      <c r="G45" s="253"/>
      <c r="H45" s="253"/>
      <c r="I45" s="253"/>
      <c r="J45" s="253"/>
      <c r="K45" s="253"/>
      <c r="L45" s="253"/>
      <c r="M45" s="253"/>
      <c r="N45" s="253"/>
      <c r="O45" s="253"/>
      <c r="P45" s="253"/>
      <c r="Q45" s="253"/>
      <c r="R45" s="253"/>
      <c r="S45" s="253"/>
      <c r="T45" s="253"/>
      <c r="U45" s="253"/>
      <c r="V45" s="253"/>
      <c r="W45" s="253"/>
      <c r="X45" s="253"/>
      <c r="Y45" s="253"/>
      <c r="Z45" s="253"/>
      <c r="AA45" s="253"/>
      <c r="AB45" s="254"/>
      <c r="AC45" s="190">
        <f>c!E183</f>
      </c>
      <c r="AD45" s="190"/>
      <c r="AE45" s="190"/>
      <c r="AF45" s="190"/>
      <c r="AG45" s="190"/>
      <c r="AH45" s="190"/>
      <c r="AI45" s="190"/>
      <c r="AJ45" s="190"/>
      <c r="AK45" s="190"/>
      <c r="AL45" s="190"/>
      <c r="AM45" s="190">
        <f>c!C34</f>
      </c>
      <c r="AN45" s="190"/>
      <c r="AO45" s="190"/>
      <c r="AP45" s="190"/>
      <c r="AQ45" s="190"/>
      <c r="AR45" s="190"/>
      <c r="AS45" s="190"/>
      <c r="AT45" s="190"/>
      <c r="AU45" s="190"/>
      <c r="AV45" s="190"/>
      <c r="AW45" s="190"/>
      <c r="AX45" s="190"/>
      <c r="AY45" s="190"/>
      <c r="AZ45" s="190"/>
      <c r="BA45" s="190">
        <f>c!E34</f>
      </c>
      <c r="BB45" s="190"/>
      <c r="BC45" s="190"/>
      <c r="BD45" s="190"/>
      <c r="BE45" s="190"/>
      <c r="BF45" s="190"/>
      <c r="BG45" s="190"/>
      <c r="BH45" s="190">
        <f>c!Q79</f>
      </c>
      <c r="BI45" s="190"/>
      <c r="BJ45" s="190"/>
      <c r="BK45" s="190"/>
      <c r="BL45" s="190"/>
      <c r="BM45" s="190"/>
      <c r="BN45" s="190"/>
      <c r="BO45" s="190"/>
      <c r="BP45" s="190"/>
      <c r="BQ45" s="190"/>
      <c r="BR45" s="190"/>
      <c r="BS45" s="190"/>
      <c r="BT45" s="190"/>
      <c r="BU45" s="190"/>
      <c r="BV45" s="246">
        <f>c!B79</f>
      </c>
      <c r="BW45" s="198"/>
      <c r="BX45" s="198"/>
      <c r="BY45" s="198"/>
      <c r="BZ45" s="198"/>
      <c r="CA45" s="198"/>
      <c r="CB45" s="217">
        <f>c!C79</f>
      </c>
      <c r="CC45" s="217"/>
      <c r="CD45" s="217"/>
      <c r="CE45" s="217"/>
      <c r="CF45" s="217"/>
      <c r="CG45" s="217"/>
      <c r="CH45" s="198">
        <f>c!D79</f>
      </c>
      <c r="CI45" s="198"/>
      <c r="CJ45" s="198"/>
      <c r="CK45" s="198"/>
      <c r="CL45" s="198"/>
      <c r="CM45" s="198"/>
      <c r="CN45" s="198">
        <f>c!E79</f>
      </c>
      <c r="CO45" s="198"/>
      <c r="CP45" s="198"/>
      <c r="CQ45" s="198"/>
      <c r="CR45" s="198"/>
      <c r="CS45" s="198"/>
      <c r="CT45" s="198">
        <f>c!F79</f>
      </c>
      <c r="CU45" s="198"/>
      <c r="CV45" s="198"/>
      <c r="CW45" s="198"/>
      <c r="CX45" s="198"/>
      <c r="CY45" s="198"/>
      <c r="CZ45" s="198">
        <f>c!G79</f>
      </c>
      <c r="DA45" s="198"/>
      <c r="DB45" s="198"/>
      <c r="DC45" s="198"/>
      <c r="DD45" s="198"/>
      <c r="DE45" s="207"/>
      <c r="DF45" s="190">
        <f>c!U79</f>
      </c>
      <c r="DG45" s="190"/>
      <c r="DH45" s="190"/>
      <c r="DI45" s="190"/>
      <c r="DJ45" s="190"/>
      <c r="DK45" s="190"/>
      <c r="DL45" s="190"/>
      <c r="DN45" s="290" t="s">
        <v>90</v>
      </c>
      <c r="DO45" s="291"/>
      <c r="DP45" s="291"/>
      <c r="DQ45" s="291"/>
      <c r="DR45" s="291"/>
      <c r="DS45" s="291"/>
      <c r="DT45" s="291"/>
      <c r="DU45" s="291"/>
      <c r="DV45" s="291"/>
      <c r="DW45" s="291"/>
      <c r="DX45" s="291"/>
      <c r="DY45" s="291"/>
      <c r="DZ45" s="291"/>
      <c r="EA45" s="291"/>
      <c r="EB45" s="291"/>
      <c r="EC45" s="291"/>
      <c r="ED45" s="291"/>
      <c r="EE45" s="291"/>
      <c r="EF45" s="291"/>
      <c r="EG45" s="291"/>
      <c r="EH45" s="291"/>
      <c r="EI45" s="291"/>
      <c r="EJ45" s="291"/>
      <c r="EK45" s="291"/>
      <c r="EL45" s="291"/>
      <c r="EM45" s="291"/>
      <c r="EN45" s="291"/>
      <c r="EO45" s="291"/>
      <c r="EP45" s="291"/>
      <c r="EQ45" s="291"/>
      <c r="ER45" s="291"/>
      <c r="ES45" s="291"/>
      <c r="ET45" s="291"/>
      <c r="EU45" s="291"/>
      <c r="EV45" s="291"/>
      <c r="EW45" s="291"/>
      <c r="EX45" s="291"/>
      <c r="EY45" s="291"/>
      <c r="EZ45" s="291"/>
      <c r="FA45" s="291"/>
      <c r="FB45" s="291"/>
      <c r="FC45" s="291"/>
      <c r="FD45" s="291"/>
      <c r="FE45" s="291"/>
      <c r="FF45" s="291"/>
      <c r="FG45" s="20"/>
      <c r="FH45" s="20"/>
      <c r="FI45" s="20"/>
      <c r="FJ45" s="20"/>
      <c r="FK45" s="20"/>
      <c r="FL45" s="20"/>
      <c r="FM45" s="287">
        <f>c!F116</f>
      </c>
      <c r="FN45" s="287"/>
      <c r="FO45" s="287"/>
      <c r="FP45" s="287"/>
      <c r="FQ45" s="287"/>
      <c r="FR45" s="287"/>
      <c r="FS45" s="288"/>
    </row>
    <row r="46" spans="1:175" ht="11.25" customHeight="1">
      <c r="A46" s="7"/>
      <c r="B46" s="11"/>
      <c r="C46" s="11"/>
      <c r="D46" s="11"/>
      <c r="E46" s="11"/>
      <c r="F46" s="129" t="s">
        <v>65</v>
      </c>
      <c r="G46" s="129"/>
      <c r="H46" s="129"/>
      <c r="I46" s="129"/>
      <c r="J46" s="129"/>
      <c r="K46" s="129"/>
      <c r="L46" s="129"/>
      <c r="M46" s="129"/>
      <c r="N46" s="129"/>
      <c r="O46" s="129"/>
      <c r="P46" s="129"/>
      <c r="Q46" s="129"/>
      <c r="R46" s="129"/>
      <c r="S46" s="129"/>
      <c r="T46" s="129"/>
      <c r="U46" s="129"/>
      <c r="V46" s="129"/>
      <c r="W46" s="129"/>
      <c r="X46" s="129"/>
      <c r="Y46" s="129"/>
      <c r="Z46" s="129"/>
      <c r="AA46" s="129"/>
      <c r="AB46" s="129"/>
      <c r="AC46" s="190">
        <f>c!E184</f>
      </c>
      <c r="AD46" s="190"/>
      <c r="AE46" s="190"/>
      <c r="AF46" s="190"/>
      <c r="AG46" s="190"/>
      <c r="AH46" s="190"/>
      <c r="AI46" s="190"/>
      <c r="AJ46" s="190"/>
      <c r="AK46" s="190"/>
      <c r="AL46" s="190"/>
      <c r="AM46" s="190">
        <f>c!C35</f>
      </c>
      <c r="AN46" s="190"/>
      <c r="AO46" s="190"/>
      <c r="AP46" s="190"/>
      <c r="AQ46" s="190"/>
      <c r="AR46" s="190"/>
      <c r="AS46" s="190"/>
      <c r="AT46" s="190"/>
      <c r="AU46" s="190"/>
      <c r="AV46" s="190"/>
      <c r="AW46" s="190"/>
      <c r="AX46" s="190"/>
      <c r="AY46" s="190"/>
      <c r="AZ46" s="190"/>
      <c r="BA46" s="266">
        <f>c!E35</f>
      </c>
      <c r="BB46" s="266"/>
      <c r="BC46" s="266"/>
      <c r="BD46" s="266"/>
      <c r="BE46" s="266"/>
      <c r="BF46" s="266"/>
      <c r="BG46" s="266"/>
      <c r="BH46" s="190">
        <f>c!Q80</f>
      </c>
      <c r="BI46" s="190"/>
      <c r="BJ46" s="190"/>
      <c r="BK46" s="190"/>
      <c r="BL46" s="190"/>
      <c r="BM46" s="190"/>
      <c r="BN46" s="190"/>
      <c r="BO46" s="190"/>
      <c r="BP46" s="190"/>
      <c r="BQ46" s="190"/>
      <c r="BR46" s="190"/>
      <c r="BS46" s="190"/>
      <c r="BT46" s="190"/>
      <c r="BU46" s="190"/>
      <c r="BV46" s="246">
        <f>c!B80</f>
      </c>
      <c r="BW46" s="198"/>
      <c r="BX46" s="198"/>
      <c r="BY46" s="198"/>
      <c r="BZ46" s="198"/>
      <c r="CA46" s="198"/>
      <c r="CB46" s="217">
        <f>c!C80</f>
      </c>
      <c r="CC46" s="217"/>
      <c r="CD46" s="217"/>
      <c r="CE46" s="217"/>
      <c r="CF46" s="217"/>
      <c r="CG46" s="217"/>
      <c r="CH46" s="226">
        <f>c!D80</f>
      </c>
      <c r="CI46" s="226"/>
      <c r="CJ46" s="226"/>
      <c r="CK46" s="226"/>
      <c r="CL46" s="226"/>
      <c r="CM46" s="226"/>
      <c r="CN46" s="198">
        <f>c!E80</f>
      </c>
      <c r="CO46" s="198"/>
      <c r="CP46" s="198"/>
      <c r="CQ46" s="198"/>
      <c r="CR46" s="198"/>
      <c r="CS46" s="198"/>
      <c r="CT46" s="198">
        <f>c!F80</f>
      </c>
      <c r="CU46" s="198"/>
      <c r="CV46" s="198"/>
      <c r="CW46" s="198"/>
      <c r="CX46" s="198"/>
      <c r="CY46" s="198"/>
      <c r="CZ46" s="198">
        <f>c!G80</f>
      </c>
      <c r="DA46" s="198"/>
      <c r="DB46" s="198"/>
      <c r="DC46" s="198"/>
      <c r="DD46" s="198"/>
      <c r="DE46" s="207"/>
      <c r="DF46" s="266">
        <f>c!U80</f>
      </c>
      <c r="DG46" s="266"/>
      <c r="DH46" s="266"/>
      <c r="DI46" s="266"/>
      <c r="DJ46" s="266"/>
      <c r="DK46" s="266"/>
      <c r="DL46" s="266"/>
      <c r="DN46" s="10"/>
      <c r="DO46" s="9"/>
      <c r="DP46" s="166" t="s">
        <v>91</v>
      </c>
      <c r="DQ46" s="166"/>
      <c r="DR46" s="166"/>
      <c r="DS46" s="166"/>
      <c r="DT46" s="166"/>
      <c r="DU46" s="166"/>
      <c r="DV46" s="166"/>
      <c r="DW46" s="166"/>
      <c r="DX46" s="166"/>
      <c r="DY46" s="166"/>
      <c r="DZ46" s="166"/>
      <c r="EA46" s="166"/>
      <c r="EB46" s="166"/>
      <c r="EC46" s="166"/>
      <c r="ED46" s="166"/>
      <c r="EE46" s="166"/>
      <c r="EF46" s="166"/>
      <c r="EG46" s="166"/>
      <c r="EH46" s="166"/>
      <c r="EI46" s="166"/>
      <c r="EJ46" s="166"/>
      <c r="EK46" s="166"/>
      <c r="EL46" s="166"/>
      <c r="EM46" s="166"/>
      <c r="EN46" s="166"/>
      <c r="EO46" s="166"/>
      <c r="EP46" s="166"/>
      <c r="EQ46" s="166"/>
      <c r="ER46" s="166"/>
      <c r="ES46" s="166"/>
      <c r="ET46" s="166"/>
      <c r="EU46" s="166"/>
      <c r="EV46" s="166"/>
      <c r="EW46" s="166"/>
      <c r="EX46" s="166"/>
      <c r="EY46" s="166"/>
      <c r="EZ46" s="166"/>
      <c r="FA46" s="338">
        <f>c!B119</f>
      </c>
      <c r="FB46" s="339"/>
      <c r="FC46" s="339"/>
      <c r="FD46" s="339"/>
      <c r="FE46" s="339"/>
      <c r="FF46" s="339"/>
      <c r="FG46" s="339"/>
      <c r="FH46" s="339"/>
      <c r="FI46" s="339"/>
      <c r="FJ46" s="339"/>
      <c r="FK46" s="339"/>
      <c r="FL46" s="340"/>
      <c r="FM46" s="28"/>
      <c r="FN46" s="29"/>
      <c r="FO46" s="29"/>
      <c r="FP46" s="29"/>
      <c r="FQ46" s="29"/>
      <c r="FR46" s="29"/>
      <c r="FS46" s="30"/>
    </row>
    <row r="47" spans="1:175" ht="11.25" customHeight="1">
      <c r="A47" s="320" t="s">
        <v>390</v>
      </c>
      <c r="B47" s="321"/>
      <c r="C47" s="321"/>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21"/>
      <c r="AK47" s="321"/>
      <c r="AL47" s="327"/>
      <c r="AM47" s="267">
        <f>c!C36</f>
      </c>
      <c r="AN47" s="267"/>
      <c r="AO47" s="267"/>
      <c r="AP47" s="267"/>
      <c r="AQ47" s="267"/>
      <c r="AR47" s="267"/>
      <c r="AS47" s="267"/>
      <c r="AT47" s="267"/>
      <c r="AU47" s="267"/>
      <c r="AV47" s="267"/>
      <c r="AW47" s="267"/>
      <c r="AX47" s="267"/>
      <c r="AY47" s="267"/>
      <c r="AZ47" s="267"/>
      <c r="BH47" s="267">
        <f>c!P81</f>
      </c>
      <c r="BI47" s="267"/>
      <c r="BJ47" s="267"/>
      <c r="BK47" s="267"/>
      <c r="BL47" s="267"/>
      <c r="BM47" s="267"/>
      <c r="BN47" s="267"/>
      <c r="BO47" s="267"/>
      <c r="BP47" s="267"/>
      <c r="BQ47" s="267"/>
      <c r="BR47" s="267"/>
      <c r="BS47" s="267"/>
      <c r="BT47" s="267"/>
      <c r="BU47" s="267"/>
      <c r="BV47" s="268">
        <f>c!B81</f>
      </c>
      <c r="BW47" s="269"/>
      <c r="BX47" s="269"/>
      <c r="BY47" s="269"/>
      <c r="BZ47" s="269"/>
      <c r="CA47" s="269"/>
      <c r="CB47" s="270">
        <f>c!C81</f>
      </c>
      <c r="CC47" s="270"/>
      <c r="CD47" s="270"/>
      <c r="CE47" s="270"/>
      <c r="CF47" s="270"/>
      <c r="CG47" s="270"/>
      <c r="CH47" s="269">
        <f>c!D81</f>
      </c>
      <c r="CI47" s="269"/>
      <c r="CJ47" s="269"/>
      <c r="CK47" s="269"/>
      <c r="CL47" s="269"/>
      <c r="CM47" s="269"/>
      <c r="CN47" s="269">
        <f>c!E81</f>
      </c>
      <c r="CO47" s="269"/>
      <c r="CP47" s="269"/>
      <c r="CQ47" s="269"/>
      <c r="CR47" s="269"/>
      <c r="CS47" s="269"/>
      <c r="CT47" s="269">
        <f>c!F81</f>
      </c>
      <c r="CU47" s="269"/>
      <c r="CV47" s="269"/>
      <c r="CW47" s="269"/>
      <c r="CX47" s="269"/>
      <c r="CY47" s="269"/>
      <c r="CZ47" s="269">
        <f>c!G81</f>
      </c>
      <c r="DA47" s="269"/>
      <c r="DB47" s="269"/>
      <c r="DC47" s="269"/>
      <c r="DD47" s="269"/>
      <c r="DE47" s="271"/>
      <c r="DF47" s="24"/>
      <c r="DG47" s="24"/>
      <c r="DH47" s="24"/>
      <c r="DI47" s="24"/>
      <c r="DJ47" s="24"/>
      <c r="DK47" s="24"/>
      <c r="DL47" s="24"/>
      <c r="DN47" s="290" t="s">
        <v>92</v>
      </c>
      <c r="DO47" s="291"/>
      <c r="DP47" s="291"/>
      <c r="DQ47" s="291"/>
      <c r="DR47" s="291"/>
      <c r="DS47" s="291"/>
      <c r="DT47" s="291"/>
      <c r="DU47" s="291"/>
      <c r="DV47" s="291"/>
      <c r="DW47" s="291"/>
      <c r="DX47" s="291"/>
      <c r="DY47" s="291"/>
      <c r="DZ47" s="291"/>
      <c r="EA47" s="291"/>
      <c r="EB47" s="291"/>
      <c r="EC47" s="291"/>
      <c r="ED47" s="291"/>
      <c r="EE47" s="291"/>
      <c r="EF47" s="291"/>
      <c r="EG47" s="291"/>
      <c r="EH47" s="291"/>
      <c r="EI47" s="291"/>
      <c r="EJ47" s="291"/>
      <c r="EK47" s="291"/>
      <c r="EL47" s="291"/>
      <c r="EM47" s="291"/>
      <c r="EN47" s="291"/>
      <c r="EO47" s="291"/>
      <c r="EP47" s="291"/>
      <c r="EQ47" s="291"/>
      <c r="ER47" s="291"/>
      <c r="ES47" s="291"/>
      <c r="ET47" s="291"/>
      <c r="EU47" s="291"/>
      <c r="EV47" s="291"/>
      <c r="EW47" s="291"/>
      <c r="EX47" s="291"/>
      <c r="EY47" s="291"/>
      <c r="EZ47" s="291"/>
      <c r="FA47" s="291"/>
      <c r="FB47" s="291"/>
      <c r="FC47" s="291"/>
      <c r="FD47" s="291"/>
      <c r="FE47" s="291"/>
      <c r="FF47" s="291"/>
      <c r="FG47" s="20"/>
      <c r="FH47" s="20"/>
      <c r="FI47" s="20"/>
      <c r="FJ47" s="20"/>
      <c r="FK47" s="20"/>
      <c r="FL47" s="20"/>
      <c r="FM47" s="287">
        <f>c!C119</f>
      </c>
      <c r="FN47" s="287"/>
      <c r="FO47" s="287"/>
      <c r="FP47" s="287"/>
      <c r="FQ47" s="287"/>
      <c r="FR47" s="287"/>
      <c r="FS47" s="288"/>
    </row>
    <row r="48" spans="118:175" ht="11.25" customHeight="1">
      <c r="DN48" s="10"/>
      <c r="DO48" s="9"/>
      <c r="DP48" s="166" t="s">
        <v>362</v>
      </c>
      <c r="DQ48" s="166"/>
      <c r="DR48" s="166"/>
      <c r="DS48" s="166"/>
      <c r="DT48" s="166"/>
      <c r="DU48" s="166"/>
      <c r="DV48" s="166"/>
      <c r="DW48" s="166"/>
      <c r="DX48" s="166"/>
      <c r="DY48" s="166"/>
      <c r="DZ48" s="166"/>
      <c r="EA48" s="166"/>
      <c r="EB48" s="166"/>
      <c r="EC48" s="166"/>
      <c r="ED48" s="166"/>
      <c r="EE48" s="166"/>
      <c r="EF48" s="166"/>
      <c r="EG48" s="166"/>
      <c r="EH48" s="166"/>
      <c r="EI48" s="166"/>
      <c r="EJ48" s="166"/>
      <c r="EK48" s="166"/>
      <c r="EL48" s="166"/>
      <c r="EM48" s="166"/>
      <c r="EN48" s="166"/>
      <c r="EO48" s="166"/>
      <c r="EP48" s="166"/>
      <c r="EQ48" s="166"/>
      <c r="ER48" s="166"/>
      <c r="ES48" s="166"/>
      <c r="ET48" s="166"/>
      <c r="EU48" s="166"/>
      <c r="EV48" s="166"/>
      <c r="EW48" s="166"/>
      <c r="EX48" s="166"/>
      <c r="EY48" s="166"/>
      <c r="EZ48" s="166"/>
      <c r="FA48" s="325">
        <f>IF('入力票5'!BN58="","",'入力票5'!BN58)</f>
      </c>
      <c r="FB48" s="325"/>
      <c r="FC48" s="325"/>
      <c r="FD48" s="325"/>
      <c r="FE48" s="325"/>
      <c r="FF48" s="325"/>
      <c r="FG48" s="325"/>
      <c r="FH48" s="325"/>
      <c r="FI48" s="325"/>
      <c r="FJ48" s="325"/>
      <c r="FK48" s="325"/>
      <c r="FL48" s="325"/>
      <c r="FM48" s="28"/>
      <c r="FN48" s="29"/>
      <c r="FO48" s="29"/>
      <c r="FP48" s="29"/>
      <c r="FQ48" s="29"/>
      <c r="FR48" s="29"/>
      <c r="FS48" s="30"/>
    </row>
    <row r="49" spans="1:175" ht="11.25" customHeight="1">
      <c r="A49" s="138" t="s">
        <v>101</v>
      </c>
      <c r="B49" s="139"/>
      <c r="C49" s="139"/>
      <c r="D49" s="139"/>
      <c r="E49" s="139"/>
      <c r="F49" s="139"/>
      <c r="G49" s="139"/>
      <c r="H49" s="139"/>
      <c r="I49" s="139"/>
      <c r="J49" s="139"/>
      <c r="K49" s="139"/>
      <c r="L49" s="139"/>
      <c r="M49" s="139"/>
      <c r="N49" s="138" t="s">
        <v>319</v>
      </c>
      <c r="O49" s="139"/>
      <c r="P49" s="139"/>
      <c r="Q49" s="139"/>
      <c r="R49" s="139"/>
      <c r="S49" s="139"/>
      <c r="T49" s="139"/>
      <c r="U49" s="139"/>
      <c r="V49" s="139"/>
      <c r="W49" s="139"/>
      <c r="X49" s="139"/>
      <c r="Y49" s="139"/>
      <c r="Z49" s="139"/>
      <c r="AA49" s="141"/>
      <c r="AB49" s="138" t="s">
        <v>101</v>
      </c>
      <c r="AC49" s="139"/>
      <c r="AD49" s="139"/>
      <c r="AE49" s="139"/>
      <c r="AF49" s="139"/>
      <c r="AG49" s="139"/>
      <c r="AH49" s="139"/>
      <c r="AI49" s="139"/>
      <c r="AJ49" s="139"/>
      <c r="AK49" s="139"/>
      <c r="AL49" s="139"/>
      <c r="AM49" s="139"/>
      <c r="AN49" s="139"/>
      <c r="AO49" s="138" t="s">
        <v>319</v>
      </c>
      <c r="AP49" s="139"/>
      <c r="AQ49" s="139"/>
      <c r="AR49" s="139"/>
      <c r="AS49" s="139"/>
      <c r="AT49" s="139"/>
      <c r="AU49" s="139"/>
      <c r="AV49" s="139"/>
      <c r="AW49" s="139"/>
      <c r="AX49" s="139"/>
      <c r="AY49" s="139"/>
      <c r="AZ49" s="139"/>
      <c r="BA49" s="139"/>
      <c r="BB49" s="141"/>
      <c r="BC49" s="326" t="s">
        <v>318</v>
      </c>
      <c r="BD49" s="326"/>
      <c r="BE49" s="326"/>
      <c r="BF49" s="326"/>
      <c r="BG49" s="326"/>
      <c r="BH49" s="326"/>
      <c r="BI49" s="326"/>
      <c r="BJ49" s="326"/>
      <c r="BK49" s="326"/>
      <c r="BL49" s="326"/>
      <c r="BM49" s="326"/>
      <c r="BN49" s="326"/>
      <c r="BO49" s="326"/>
      <c r="BP49" s="326"/>
      <c r="BQ49" s="326"/>
      <c r="BR49" s="138" t="s">
        <v>314</v>
      </c>
      <c r="BS49" s="139"/>
      <c r="BT49" s="139"/>
      <c r="BU49" s="139"/>
      <c r="BV49" s="139"/>
      <c r="BW49" s="139"/>
      <c r="BX49" s="139"/>
      <c r="BY49" s="139"/>
      <c r="BZ49" s="139"/>
      <c r="CA49" s="139"/>
      <c r="CB49" s="139"/>
      <c r="CC49" s="139"/>
      <c r="CD49" s="141"/>
      <c r="CE49" s="326" t="s">
        <v>318</v>
      </c>
      <c r="CF49" s="326"/>
      <c r="CG49" s="326"/>
      <c r="CH49" s="326"/>
      <c r="CI49" s="326"/>
      <c r="CJ49" s="326"/>
      <c r="CK49" s="326"/>
      <c r="CL49" s="326"/>
      <c r="CM49" s="326"/>
      <c r="CN49" s="326"/>
      <c r="CO49" s="326"/>
      <c r="CP49" s="326"/>
      <c r="CQ49" s="326"/>
      <c r="CR49" s="326"/>
      <c r="CS49" s="326"/>
      <c r="CT49" s="326"/>
      <c r="CU49" s="326"/>
      <c r="CV49" s="326"/>
      <c r="CW49" s="326"/>
      <c r="CX49" s="326"/>
      <c r="CY49" s="326"/>
      <c r="CZ49" s="138" t="s">
        <v>314</v>
      </c>
      <c r="DA49" s="139"/>
      <c r="DB49" s="139"/>
      <c r="DC49" s="139"/>
      <c r="DD49" s="139"/>
      <c r="DE49" s="139"/>
      <c r="DF49" s="139"/>
      <c r="DG49" s="139"/>
      <c r="DH49" s="139"/>
      <c r="DI49" s="139"/>
      <c r="DJ49" s="139"/>
      <c r="DK49" s="139"/>
      <c r="DL49" s="141"/>
      <c r="DN49" s="290" t="s">
        <v>363</v>
      </c>
      <c r="DO49" s="291"/>
      <c r="DP49" s="291"/>
      <c r="DQ49" s="291"/>
      <c r="DR49" s="291"/>
      <c r="DS49" s="291"/>
      <c r="DT49" s="291"/>
      <c r="DU49" s="291"/>
      <c r="DV49" s="291"/>
      <c r="DW49" s="291"/>
      <c r="DX49" s="291"/>
      <c r="DY49" s="291"/>
      <c r="DZ49" s="291"/>
      <c r="EA49" s="291"/>
      <c r="EB49" s="291"/>
      <c r="EC49" s="291"/>
      <c r="ED49" s="291"/>
      <c r="EE49" s="291"/>
      <c r="EF49" s="291"/>
      <c r="EG49" s="291"/>
      <c r="EH49" s="291"/>
      <c r="EI49" s="291"/>
      <c r="EJ49" s="291"/>
      <c r="EK49" s="291"/>
      <c r="EL49" s="291"/>
      <c r="EM49" s="291"/>
      <c r="EN49" s="291"/>
      <c r="EO49" s="291"/>
      <c r="EP49" s="291"/>
      <c r="EQ49" s="291"/>
      <c r="ER49" s="291"/>
      <c r="ES49" s="291"/>
      <c r="ET49" s="291"/>
      <c r="EU49" s="291"/>
      <c r="EV49" s="291"/>
      <c r="EW49" s="291"/>
      <c r="EX49" s="291"/>
      <c r="EY49" s="291"/>
      <c r="EZ49" s="291"/>
      <c r="FA49" s="291"/>
      <c r="FB49" s="291"/>
      <c r="FC49" s="291"/>
      <c r="FD49" s="291"/>
      <c r="FE49" s="291"/>
      <c r="FF49" s="291"/>
      <c r="FG49" s="20"/>
      <c r="FH49" s="20"/>
      <c r="FI49" s="20"/>
      <c r="FJ49" s="20"/>
      <c r="FK49" s="20"/>
      <c r="FL49" s="20"/>
      <c r="FM49" s="287">
        <f>c!B121</f>
      </c>
      <c r="FN49" s="287"/>
      <c r="FO49" s="287"/>
      <c r="FP49" s="287"/>
      <c r="FQ49" s="287"/>
      <c r="FR49" s="287"/>
      <c r="FS49" s="288"/>
    </row>
    <row r="50" spans="1:175" ht="11.25" customHeight="1">
      <c r="A50" s="302" t="s">
        <v>102</v>
      </c>
      <c r="B50" s="303"/>
      <c r="C50" s="303"/>
      <c r="D50" s="303"/>
      <c r="E50" s="303"/>
      <c r="F50" s="303"/>
      <c r="G50" s="303"/>
      <c r="H50" s="303"/>
      <c r="I50" s="303"/>
      <c r="J50" s="303"/>
      <c r="K50" s="303"/>
      <c r="L50" s="303"/>
      <c r="M50" s="304"/>
      <c r="N50" s="299">
        <f>IF('入力票4'!U17="","",'入力票4'!U17)</f>
      </c>
      <c r="O50" s="300"/>
      <c r="P50" s="300"/>
      <c r="Q50" s="300"/>
      <c r="R50" s="300"/>
      <c r="S50" s="300"/>
      <c r="T50" s="300"/>
      <c r="U50" s="300"/>
      <c r="V50" s="300"/>
      <c r="W50" s="300"/>
      <c r="X50" s="300"/>
      <c r="Y50" s="300"/>
      <c r="Z50" s="300"/>
      <c r="AA50" s="301"/>
      <c r="AB50" s="302" t="s">
        <v>108</v>
      </c>
      <c r="AC50" s="303"/>
      <c r="AD50" s="303"/>
      <c r="AE50" s="303"/>
      <c r="AF50" s="303"/>
      <c r="AG50" s="303"/>
      <c r="AH50" s="303"/>
      <c r="AI50" s="303"/>
      <c r="AJ50" s="303"/>
      <c r="AK50" s="303"/>
      <c r="AL50" s="303"/>
      <c r="AM50" s="303"/>
      <c r="AN50" s="304"/>
      <c r="AO50" s="299">
        <f>IF(AND('入力票4'!U24="",'入力票4'!U25=""),"",SUM('入力票4'!U24:AH25))</f>
      </c>
      <c r="AP50" s="300"/>
      <c r="AQ50" s="300"/>
      <c r="AR50" s="300"/>
      <c r="AS50" s="300"/>
      <c r="AT50" s="300"/>
      <c r="AU50" s="300"/>
      <c r="AV50" s="300"/>
      <c r="AW50" s="300"/>
      <c r="AX50" s="300"/>
      <c r="AY50" s="300"/>
      <c r="AZ50" s="300"/>
      <c r="BA50" s="300"/>
      <c r="BB50" s="301"/>
      <c r="BC50" s="215" t="s">
        <v>93</v>
      </c>
      <c r="BD50" s="215"/>
      <c r="BE50" s="215"/>
      <c r="BF50" s="215"/>
      <c r="BG50" s="215"/>
      <c r="BH50" s="215"/>
      <c r="BI50" s="215"/>
      <c r="BJ50" s="215"/>
      <c r="BK50" s="215"/>
      <c r="BL50" s="215"/>
      <c r="BM50" s="215"/>
      <c r="BN50" s="215"/>
      <c r="BO50" s="215"/>
      <c r="BP50" s="215"/>
      <c r="BQ50" s="215"/>
      <c r="BR50" s="218">
        <f>c!E140</f>
      </c>
      <c r="BS50" s="219"/>
      <c r="BT50" s="219"/>
      <c r="BU50" s="219"/>
      <c r="BV50" s="219"/>
      <c r="BW50" s="219"/>
      <c r="BX50" s="219"/>
      <c r="BY50" s="219"/>
      <c r="BZ50" s="219"/>
      <c r="CA50" s="219"/>
      <c r="CB50" s="219"/>
      <c r="CC50" s="219"/>
      <c r="CD50" s="220"/>
      <c r="CE50" s="216" t="s">
        <v>97</v>
      </c>
      <c r="CF50" s="216"/>
      <c r="CG50" s="216"/>
      <c r="CH50" s="216"/>
      <c r="CI50" s="216"/>
      <c r="CJ50" s="216"/>
      <c r="CK50" s="216"/>
      <c r="CL50" s="216"/>
      <c r="CM50" s="216"/>
      <c r="CN50" s="216"/>
      <c r="CO50" s="216"/>
      <c r="CP50" s="216"/>
      <c r="CQ50" s="216"/>
      <c r="CR50" s="216"/>
      <c r="CS50" s="216"/>
      <c r="CT50" s="216"/>
      <c r="CU50" s="216"/>
      <c r="CV50" s="216"/>
      <c r="CW50" s="216"/>
      <c r="CX50" s="216"/>
      <c r="CY50" s="216"/>
      <c r="CZ50" s="218">
        <f>c!E144</f>
      </c>
      <c r="DA50" s="219"/>
      <c r="DB50" s="219"/>
      <c r="DC50" s="219"/>
      <c r="DD50" s="219"/>
      <c r="DE50" s="219"/>
      <c r="DF50" s="219"/>
      <c r="DG50" s="219"/>
      <c r="DH50" s="219"/>
      <c r="DI50" s="219"/>
      <c r="DJ50" s="219"/>
      <c r="DK50" s="219"/>
      <c r="DL50" s="220"/>
      <c r="DN50" s="90"/>
      <c r="DO50" s="98"/>
      <c r="DP50" s="334" t="s">
        <v>433</v>
      </c>
      <c r="DQ50" s="334"/>
      <c r="DR50" s="334"/>
      <c r="DS50" s="334"/>
      <c r="DT50" s="334"/>
      <c r="DU50" s="334"/>
      <c r="DV50" s="334"/>
      <c r="DW50" s="334"/>
      <c r="DX50" s="334"/>
      <c r="DY50" s="334"/>
      <c r="DZ50" s="334"/>
      <c r="EA50" s="334"/>
      <c r="EB50" s="334"/>
      <c r="EC50" s="334"/>
      <c r="ED50" s="334"/>
      <c r="EE50" s="334"/>
      <c r="EF50" s="334"/>
      <c r="EG50" s="334"/>
      <c r="EH50" s="334"/>
      <c r="EI50" s="334"/>
      <c r="EJ50" s="334"/>
      <c r="EK50" s="334"/>
      <c r="EL50" s="334"/>
      <c r="EM50" s="334"/>
      <c r="EN50" s="334"/>
      <c r="EO50" s="334"/>
      <c r="EP50" s="334"/>
      <c r="EQ50" s="334"/>
      <c r="ER50" s="334"/>
      <c r="ES50" s="334"/>
      <c r="ET50" s="334"/>
      <c r="EU50" s="334"/>
      <c r="EV50" s="334"/>
      <c r="EW50" s="334"/>
      <c r="EX50" s="334"/>
      <c r="EY50" s="334"/>
      <c r="EZ50" s="335"/>
      <c r="FA50" s="344">
        <f>IF('入力票5'!BN60="","",IF('入力票5'!BN60=1,"有","無"))</f>
      </c>
      <c r="FB50" s="344"/>
      <c r="FC50" s="344"/>
      <c r="FD50" s="344"/>
      <c r="FE50" s="344"/>
      <c r="FF50" s="344"/>
      <c r="FG50" s="344"/>
      <c r="FH50" s="344"/>
      <c r="FI50" s="344"/>
      <c r="FJ50" s="344"/>
      <c r="FK50" s="344"/>
      <c r="FL50" s="344"/>
      <c r="FM50" s="87"/>
      <c r="FN50" s="78"/>
      <c r="FO50" s="78"/>
      <c r="FP50" s="78"/>
      <c r="FQ50" s="78"/>
      <c r="FR50" s="78"/>
      <c r="FS50" s="79"/>
    </row>
    <row r="51" spans="1:175" ht="11.25" customHeight="1">
      <c r="A51" s="305" t="s">
        <v>103</v>
      </c>
      <c r="B51" s="253"/>
      <c r="C51" s="253"/>
      <c r="D51" s="253"/>
      <c r="E51" s="253"/>
      <c r="F51" s="253"/>
      <c r="G51" s="253"/>
      <c r="H51" s="253"/>
      <c r="I51" s="253"/>
      <c r="J51" s="253"/>
      <c r="K51" s="253"/>
      <c r="L51" s="253"/>
      <c r="M51" s="253"/>
      <c r="N51" s="314">
        <f>IF('入力票4'!CE13="","",'入力票4'!CE13)</f>
      </c>
      <c r="O51" s="315"/>
      <c r="P51" s="315"/>
      <c r="Q51" s="315"/>
      <c r="R51" s="315"/>
      <c r="S51" s="315"/>
      <c r="T51" s="315"/>
      <c r="U51" s="315"/>
      <c r="V51" s="315"/>
      <c r="W51" s="315"/>
      <c r="X51" s="315"/>
      <c r="Y51" s="315"/>
      <c r="Z51" s="315"/>
      <c r="AA51" s="316"/>
      <c r="AB51" s="305" t="s">
        <v>68</v>
      </c>
      <c r="AC51" s="253"/>
      <c r="AD51" s="253"/>
      <c r="AE51" s="253"/>
      <c r="AF51" s="253"/>
      <c r="AG51" s="253"/>
      <c r="AH51" s="253"/>
      <c r="AI51" s="253"/>
      <c r="AJ51" s="253"/>
      <c r="AK51" s="253"/>
      <c r="AL51" s="253"/>
      <c r="AM51" s="253"/>
      <c r="AN51" s="254"/>
      <c r="AO51" s="314">
        <f>IF('入力票4'!U26="","",'入力票4'!U26)</f>
      </c>
      <c r="AP51" s="315"/>
      <c r="AQ51" s="315"/>
      <c r="AR51" s="315"/>
      <c r="AS51" s="315"/>
      <c r="AT51" s="315"/>
      <c r="AU51" s="315"/>
      <c r="AV51" s="315"/>
      <c r="AW51" s="315"/>
      <c r="AX51" s="315"/>
      <c r="AY51" s="315"/>
      <c r="AZ51" s="315"/>
      <c r="BA51" s="315"/>
      <c r="BB51" s="316"/>
      <c r="BC51" s="211" t="s">
        <v>94</v>
      </c>
      <c r="BD51" s="211"/>
      <c r="BE51" s="211"/>
      <c r="BF51" s="211"/>
      <c r="BG51" s="211"/>
      <c r="BH51" s="211"/>
      <c r="BI51" s="211"/>
      <c r="BJ51" s="211"/>
      <c r="BK51" s="211"/>
      <c r="BL51" s="211"/>
      <c r="BM51" s="211"/>
      <c r="BN51" s="211"/>
      <c r="BO51" s="211"/>
      <c r="BP51" s="211"/>
      <c r="BQ51" s="211"/>
      <c r="BR51" s="202">
        <f>c!E141</f>
      </c>
      <c r="BS51" s="203"/>
      <c r="BT51" s="203"/>
      <c r="BU51" s="203"/>
      <c r="BV51" s="203"/>
      <c r="BW51" s="203"/>
      <c r="BX51" s="203"/>
      <c r="BY51" s="203"/>
      <c r="BZ51" s="203"/>
      <c r="CA51" s="203"/>
      <c r="CB51" s="203"/>
      <c r="CC51" s="203"/>
      <c r="CD51" s="204"/>
      <c r="CE51" s="211" t="s">
        <v>98</v>
      </c>
      <c r="CF51" s="211"/>
      <c r="CG51" s="211"/>
      <c r="CH51" s="211"/>
      <c r="CI51" s="211"/>
      <c r="CJ51" s="211"/>
      <c r="CK51" s="211"/>
      <c r="CL51" s="211"/>
      <c r="CM51" s="211"/>
      <c r="CN51" s="211"/>
      <c r="CO51" s="211"/>
      <c r="CP51" s="211"/>
      <c r="CQ51" s="211"/>
      <c r="CR51" s="211"/>
      <c r="CS51" s="211"/>
      <c r="CT51" s="211"/>
      <c r="CU51" s="211"/>
      <c r="CV51" s="211"/>
      <c r="CW51" s="211"/>
      <c r="CX51" s="211"/>
      <c r="CY51" s="211"/>
      <c r="CZ51" s="202">
        <f>c!E145</f>
      </c>
      <c r="DA51" s="203"/>
      <c r="DB51" s="203"/>
      <c r="DC51" s="203"/>
      <c r="DD51" s="203"/>
      <c r="DE51" s="203"/>
      <c r="DF51" s="203"/>
      <c r="DG51" s="203"/>
      <c r="DH51" s="203"/>
      <c r="DI51" s="203"/>
      <c r="DJ51" s="203"/>
      <c r="DK51" s="203"/>
      <c r="DL51" s="204"/>
      <c r="DN51" s="89"/>
      <c r="DO51" s="88"/>
      <c r="DP51" s="341" t="s">
        <v>364</v>
      </c>
      <c r="DQ51" s="341"/>
      <c r="DR51" s="341"/>
      <c r="DS51" s="341"/>
      <c r="DT51" s="341"/>
      <c r="DU51" s="341"/>
      <c r="DV51" s="341"/>
      <c r="DW51" s="341"/>
      <c r="DX51" s="341"/>
      <c r="DY51" s="341"/>
      <c r="DZ51" s="341"/>
      <c r="EA51" s="341"/>
      <c r="EB51" s="341"/>
      <c r="EC51" s="341"/>
      <c r="ED51" s="341"/>
      <c r="EE51" s="341"/>
      <c r="EF51" s="341"/>
      <c r="EG51" s="341"/>
      <c r="EH51" s="341"/>
      <c r="EI51" s="341"/>
      <c r="EJ51" s="341"/>
      <c r="EK51" s="341"/>
      <c r="EL51" s="341"/>
      <c r="EM51" s="341"/>
      <c r="EN51" s="341"/>
      <c r="EO51" s="341"/>
      <c r="EP51" s="341"/>
      <c r="EQ51" s="341"/>
      <c r="ER51" s="341"/>
      <c r="ES51" s="341"/>
      <c r="ET51" s="341"/>
      <c r="EU51" s="341"/>
      <c r="EV51" s="341"/>
      <c r="EW51" s="341"/>
      <c r="EX51" s="341"/>
      <c r="EY51" s="341"/>
      <c r="EZ51" s="341"/>
      <c r="FA51" s="199">
        <f>IF('入力票5'!BN61="","",IF('入力票5'!BN61=1,"有","無"))</f>
      </c>
      <c r="FB51" s="199"/>
      <c r="FC51" s="199"/>
      <c r="FD51" s="199"/>
      <c r="FE51" s="199"/>
      <c r="FF51" s="199"/>
      <c r="FG51" s="199"/>
      <c r="FH51" s="199"/>
      <c r="FI51" s="199"/>
      <c r="FJ51" s="199"/>
      <c r="FK51" s="199"/>
      <c r="FL51" s="199"/>
      <c r="FM51" s="31"/>
      <c r="FN51" s="24"/>
      <c r="FO51" s="24"/>
      <c r="FP51" s="24"/>
      <c r="FQ51" s="24"/>
      <c r="FR51" s="24"/>
      <c r="FS51" s="32"/>
    </row>
    <row r="52" spans="1:175" ht="11.25" customHeight="1">
      <c r="A52" s="305" t="s">
        <v>104</v>
      </c>
      <c r="B52" s="253"/>
      <c r="C52" s="253"/>
      <c r="D52" s="253"/>
      <c r="E52" s="253"/>
      <c r="F52" s="253"/>
      <c r="G52" s="253"/>
      <c r="H52" s="253"/>
      <c r="I52" s="253"/>
      <c r="J52" s="253"/>
      <c r="K52" s="253"/>
      <c r="L52" s="253"/>
      <c r="M52" s="253"/>
      <c r="N52" s="314">
        <f>IF('入力票4'!CE15="","",'入力票4'!CE15)</f>
      </c>
      <c r="O52" s="315"/>
      <c r="P52" s="315"/>
      <c r="Q52" s="315"/>
      <c r="R52" s="315"/>
      <c r="S52" s="315"/>
      <c r="T52" s="315"/>
      <c r="U52" s="315"/>
      <c r="V52" s="315"/>
      <c r="W52" s="315"/>
      <c r="X52" s="315"/>
      <c r="Y52" s="315"/>
      <c r="Z52" s="315"/>
      <c r="AA52" s="316"/>
      <c r="AB52" s="305" t="s">
        <v>69</v>
      </c>
      <c r="AC52" s="253"/>
      <c r="AD52" s="253"/>
      <c r="AE52" s="253"/>
      <c r="AF52" s="253"/>
      <c r="AG52" s="253"/>
      <c r="AH52" s="253"/>
      <c r="AI52" s="253"/>
      <c r="AJ52" s="253"/>
      <c r="AK52" s="253"/>
      <c r="AL52" s="253"/>
      <c r="AM52" s="253"/>
      <c r="AN52" s="254"/>
      <c r="AO52" s="314">
        <f>IF('入力票4'!U29="","",'入力票4'!U29)</f>
      </c>
      <c r="AP52" s="315"/>
      <c r="AQ52" s="315"/>
      <c r="AR52" s="315"/>
      <c r="AS52" s="315"/>
      <c r="AT52" s="315"/>
      <c r="AU52" s="315"/>
      <c r="AV52" s="315"/>
      <c r="AW52" s="315"/>
      <c r="AX52" s="315"/>
      <c r="AY52" s="315"/>
      <c r="AZ52" s="315"/>
      <c r="BA52" s="315"/>
      <c r="BB52" s="316"/>
      <c r="BC52" s="212" t="s">
        <v>95</v>
      </c>
      <c r="BD52" s="212"/>
      <c r="BE52" s="212"/>
      <c r="BF52" s="212"/>
      <c r="BG52" s="212"/>
      <c r="BH52" s="212"/>
      <c r="BI52" s="212"/>
      <c r="BJ52" s="212"/>
      <c r="BK52" s="212"/>
      <c r="BL52" s="212"/>
      <c r="BM52" s="212"/>
      <c r="BN52" s="212"/>
      <c r="BO52" s="212"/>
      <c r="BP52" s="212"/>
      <c r="BQ52" s="212"/>
      <c r="BR52" s="202">
        <f>c!E142</f>
      </c>
      <c r="BS52" s="203"/>
      <c r="BT52" s="203"/>
      <c r="BU52" s="203"/>
      <c r="BV52" s="203"/>
      <c r="BW52" s="203"/>
      <c r="BX52" s="203"/>
      <c r="BY52" s="203"/>
      <c r="BZ52" s="203"/>
      <c r="CA52" s="203"/>
      <c r="CB52" s="203"/>
      <c r="CC52" s="203"/>
      <c r="CD52" s="204"/>
      <c r="CE52" s="212" t="s">
        <v>99</v>
      </c>
      <c r="CF52" s="212"/>
      <c r="CG52" s="212"/>
      <c r="CH52" s="212"/>
      <c r="CI52" s="212"/>
      <c r="CJ52" s="212"/>
      <c r="CK52" s="212"/>
      <c r="CL52" s="212"/>
      <c r="CM52" s="212"/>
      <c r="CN52" s="212"/>
      <c r="CO52" s="212"/>
      <c r="CP52" s="212"/>
      <c r="CQ52" s="212"/>
      <c r="CR52" s="212"/>
      <c r="CS52" s="212"/>
      <c r="CT52" s="212"/>
      <c r="CU52" s="212"/>
      <c r="CV52" s="212"/>
      <c r="CW52" s="212"/>
      <c r="CX52" s="212"/>
      <c r="CY52" s="212"/>
      <c r="CZ52" s="202">
        <f>c!E146</f>
      </c>
      <c r="DA52" s="203"/>
      <c r="DB52" s="203"/>
      <c r="DC52" s="203"/>
      <c r="DD52" s="203"/>
      <c r="DE52" s="203"/>
      <c r="DF52" s="203"/>
      <c r="DG52" s="203"/>
      <c r="DH52" s="203"/>
      <c r="DI52" s="203"/>
      <c r="DJ52" s="203"/>
      <c r="DK52" s="203"/>
      <c r="DL52" s="204"/>
      <c r="DN52" s="65"/>
      <c r="DO52" s="66"/>
      <c r="DP52" s="342" t="s">
        <v>365</v>
      </c>
      <c r="DQ52" s="342"/>
      <c r="DR52" s="342"/>
      <c r="DS52" s="342"/>
      <c r="DT52" s="342"/>
      <c r="DU52" s="342"/>
      <c r="DV52" s="342"/>
      <c r="DW52" s="342"/>
      <c r="DX52" s="342"/>
      <c r="DY52" s="342"/>
      <c r="DZ52" s="342"/>
      <c r="EA52" s="342"/>
      <c r="EB52" s="342"/>
      <c r="EC52" s="342"/>
      <c r="ED52" s="342"/>
      <c r="EE52" s="342"/>
      <c r="EF52" s="342"/>
      <c r="EG52" s="342"/>
      <c r="EH52" s="342"/>
      <c r="EI52" s="342"/>
      <c r="EJ52" s="342"/>
      <c r="EK52" s="342"/>
      <c r="EL52" s="342"/>
      <c r="EM52" s="342"/>
      <c r="EN52" s="342"/>
      <c r="EO52" s="342"/>
      <c r="EP52" s="342"/>
      <c r="EQ52" s="342"/>
      <c r="ER52" s="342"/>
      <c r="ES52" s="342"/>
      <c r="ET52" s="342"/>
      <c r="EU52" s="342"/>
      <c r="EV52" s="342"/>
      <c r="EW52" s="342"/>
      <c r="EX52" s="342"/>
      <c r="EY52" s="342"/>
      <c r="EZ52" s="343"/>
      <c r="FA52" s="328">
        <f>IF('入力票5'!BN62="","",IF('入力票5'!BN62=1,"有","無"))</f>
      </c>
      <c r="FB52" s="328"/>
      <c r="FC52" s="328"/>
      <c r="FD52" s="328"/>
      <c r="FE52" s="328"/>
      <c r="FF52" s="328"/>
      <c r="FG52" s="328"/>
      <c r="FH52" s="328"/>
      <c r="FI52" s="328"/>
      <c r="FJ52" s="328"/>
      <c r="FK52" s="328"/>
      <c r="FL52" s="328"/>
      <c r="FM52" s="24"/>
      <c r="FN52" s="24"/>
      <c r="FO52" s="24"/>
      <c r="FP52" s="24"/>
      <c r="FQ52" s="24"/>
      <c r="FR52" s="24"/>
      <c r="FS52" s="32"/>
    </row>
    <row r="53" spans="1:175" ht="11.25" customHeight="1">
      <c r="A53" s="305" t="s">
        <v>100</v>
      </c>
      <c r="B53" s="253"/>
      <c r="C53" s="253"/>
      <c r="D53" s="253"/>
      <c r="E53" s="253"/>
      <c r="F53" s="253"/>
      <c r="G53" s="253"/>
      <c r="H53" s="253"/>
      <c r="I53" s="253"/>
      <c r="J53" s="253"/>
      <c r="K53" s="253"/>
      <c r="L53" s="253"/>
      <c r="M53" s="253"/>
      <c r="N53" s="314">
        <f>IF('入力票4'!CE18="","",'入力票4'!CE18)</f>
      </c>
      <c r="O53" s="315"/>
      <c r="P53" s="315"/>
      <c r="Q53" s="315"/>
      <c r="R53" s="315"/>
      <c r="S53" s="315"/>
      <c r="T53" s="315"/>
      <c r="U53" s="315"/>
      <c r="V53" s="315"/>
      <c r="W53" s="315"/>
      <c r="X53" s="315"/>
      <c r="Y53" s="315"/>
      <c r="Z53" s="315"/>
      <c r="AA53" s="316"/>
      <c r="AB53" s="305" t="s">
        <v>70</v>
      </c>
      <c r="AC53" s="253"/>
      <c r="AD53" s="253"/>
      <c r="AE53" s="253"/>
      <c r="AF53" s="253"/>
      <c r="AG53" s="253"/>
      <c r="AH53" s="253"/>
      <c r="AI53" s="253"/>
      <c r="AJ53" s="253"/>
      <c r="AK53" s="253"/>
      <c r="AL53" s="253"/>
      <c r="AM53" s="253"/>
      <c r="AN53" s="254"/>
      <c r="AO53" s="314">
        <f>IF('入力票4'!U31="","",'入力票4'!U31)</f>
      </c>
      <c r="AP53" s="315"/>
      <c r="AQ53" s="315"/>
      <c r="AR53" s="315"/>
      <c r="AS53" s="315"/>
      <c r="AT53" s="315"/>
      <c r="AU53" s="315"/>
      <c r="AV53" s="315"/>
      <c r="AW53" s="315"/>
      <c r="AX53" s="315"/>
      <c r="AY53" s="315"/>
      <c r="AZ53" s="315"/>
      <c r="BA53" s="315"/>
      <c r="BB53" s="316"/>
      <c r="BC53" s="336" t="s">
        <v>96</v>
      </c>
      <c r="BD53" s="336"/>
      <c r="BE53" s="336"/>
      <c r="BF53" s="336"/>
      <c r="BG53" s="336"/>
      <c r="BH53" s="336"/>
      <c r="BI53" s="336"/>
      <c r="BJ53" s="336"/>
      <c r="BK53" s="336"/>
      <c r="BL53" s="336"/>
      <c r="BM53" s="336"/>
      <c r="BN53" s="336"/>
      <c r="BO53" s="336"/>
      <c r="BP53" s="336"/>
      <c r="BQ53" s="336"/>
      <c r="BR53" s="317">
        <f>c!E143</f>
      </c>
      <c r="BS53" s="318"/>
      <c r="BT53" s="318"/>
      <c r="BU53" s="318"/>
      <c r="BV53" s="318"/>
      <c r="BW53" s="318"/>
      <c r="BX53" s="318"/>
      <c r="BY53" s="318"/>
      <c r="BZ53" s="318"/>
      <c r="CA53" s="318"/>
      <c r="CB53" s="318"/>
      <c r="CC53" s="318"/>
      <c r="CD53" s="319"/>
      <c r="CE53" s="336" t="s">
        <v>100</v>
      </c>
      <c r="CF53" s="336"/>
      <c r="CG53" s="336"/>
      <c r="CH53" s="336"/>
      <c r="CI53" s="336"/>
      <c r="CJ53" s="336"/>
      <c r="CK53" s="336"/>
      <c r="CL53" s="336"/>
      <c r="CM53" s="336"/>
      <c r="CN53" s="336"/>
      <c r="CO53" s="336"/>
      <c r="CP53" s="336"/>
      <c r="CQ53" s="336"/>
      <c r="CR53" s="336"/>
      <c r="CS53" s="336"/>
      <c r="CT53" s="336"/>
      <c r="CU53" s="336"/>
      <c r="CV53" s="336"/>
      <c r="CW53" s="336"/>
      <c r="CX53" s="336"/>
      <c r="CY53" s="336"/>
      <c r="CZ53" s="317">
        <f>c!E147</f>
      </c>
      <c r="DA53" s="318"/>
      <c r="DB53" s="318"/>
      <c r="DC53" s="318"/>
      <c r="DD53" s="318"/>
      <c r="DE53" s="318"/>
      <c r="DF53" s="318"/>
      <c r="DG53" s="318"/>
      <c r="DH53" s="318"/>
      <c r="DI53" s="318"/>
      <c r="DJ53" s="318"/>
      <c r="DK53" s="318"/>
      <c r="DL53" s="319"/>
      <c r="DN53" s="351" t="s">
        <v>512</v>
      </c>
      <c r="DO53" s="355"/>
      <c r="DP53" s="355"/>
      <c r="DQ53" s="355"/>
      <c r="DR53" s="355"/>
      <c r="DS53" s="355"/>
      <c r="DT53" s="355"/>
      <c r="DU53" s="355"/>
      <c r="DV53" s="355"/>
      <c r="DW53" s="355"/>
      <c r="DX53" s="355"/>
      <c r="DY53" s="355"/>
      <c r="DZ53" s="355"/>
      <c r="EA53" s="355"/>
      <c r="EB53" s="355"/>
      <c r="EC53" s="355"/>
      <c r="ED53" s="355"/>
      <c r="EE53" s="355"/>
      <c r="EF53" s="355"/>
      <c r="EG53" s="355"/>
      <c r="EH53" s="355"/>
      <c r="EI53" s="355"/>
      <c r="EJ53" s="355"/>
      <c r="EK53" s="355"/>
      <c r="EL53" s="355"/>
      <c r="EM53" s="355"/>
      <c r="EN53" s="355"/>
      <c r="EO53" s="355"/>
      <c r="EP53" s="355"/>
      <c r="EQ53" s="355"/>
      <c r="ER53" s="355"/>
      <c r="ES53" s="355"/>
      <c r="ET53" s="355"/>
      <c r="EU53" s="355"/>
      <c r="EV53" s="355"/>
      <c r="EW53" s="355"/>
      <c r="EX53" s="355"/>
      <c r="EY53" s="355"/>
      <c r="EZ53" s="355"/>
      <c r="FA53" s="355"/>
      <c r="FB53" s="355"/>
      <c r="FC53" s="355"/>
      <c r="FD53" s="355"/>
      <c r="FE53" s="355"/>
      <c r="FF53" s="355"/>
      <c r="FG53" s="20"/>
      <c r="FH53" s="20"/>
      <c r="FI53" s="20"/>
      <c r="FJ53" s="20"/>
      <c r="FK53" s="20"/>
      <c r="FL53" s="20"/>
      <c r="FM53" s="287">
        <f>c!B126</f>
      </c>
      <c r="FN53" s="287"/>
      <c r="FO53" s="287"/>
      <c r="FP53" s="287"/>
      <c r="FQ53" s="287"/>
      <c r="FR53" s="287"/>
      <c r="FS53" s="288"/>
    </row>
    <row r="54" spans="1:175" ht="11.25" customHeight="1">
      <c r="A54" s="305" t="s">
        <v>105</v>
      </c>
      <c r="B54" s="253"/>
      <c r="C54" s="253"/>
      <c r="D54" s="253"/>
      <c r="E54" s="253"/>
      <c r="F54" s="253"/>
      <c r="G54" s="253"/>
      <c r="H54" s="253"/>
      <c r="I54" s="253"/>
      <c r="J54" s="253"/>
      <c r="K54" s="253"/>
      <c r="L54" s="253"/>
      <c r="M54" s="253"/>
      <c r="N54" s="314">
        <f>IF('入力票4'!CE19="","",'入力票4'!CE19)</f>
      </c>
      <c r="O54" s="315"/>
      <c r="P54" s="315"/>
      <c r="Q54" s="315"/>
      <c r="R54" s="315"/>
      <c r="S54" s="315"/>
      <c r="T54" s="315"/>
      <c r="U54" s="315"/>
      <c r="V54" s="315"/>
      <c r="W54" s="315"/>
      <c r="X54" s="315"/>
      <c r="Y54" s="315"/>
      <c r="Z54" s="315"/>
      <c r="AA54" s="316"/>
      <c r="AB54" s="305" t="s">
        <v>71</v>
      </c>
      <c r="AC54" s="253"/>
      <c r="AD54" s="253"/>
      <c r="AE54" s="253"/>
      <c r="AF54" s="253"/>
      <c r="AG54" s="253"/>
      <c r="AH54" s="253"/>
      <c r="AI54" s="253"/>
      <c r="AJ54" s="253"/>
      <c r="AK54" s="253"/>
      <c r="AL54" s="253"/>
      <c r="AM54" s="253"/>
      <c r="AN54" s="254"/>
      <c r="AO54" s="314">
        <f>IF('入力票4'!U32="","",'入力票4'!U32)</f>
      </c>
      <c r="AP54" s="315"/>
      <c r="AQ54" s="315"/>
      <c r="AR54" s="315"/>
      <c r="AS54" s="315"/>
      <c r="AT54" s="315"/>
      <c r="AU54" s="315"/>
      <c r="AV54" s="315"/>
      <c r="AW54" s="315"/>
      <c r="AX54" s="315"/>
      <c r="AY54" s="315"/>
      <c r="AZ54" s="315"/>
      <c r="BA54" s="315"/>
      <c r="BB54" s="316"/>
      <c r="BC54" s="320" t="s">
        <v>387</v>
      </c>
      <c r="BD54" s="321"/>
      <c r="BE54" s="321"/>
      <c r="BF54" s="321"/>
      <c r="BG54" s="321"/>
      <c r="BH54" s="321"/>
      <c r="BI54" s="321"/>
      <c r="BJ54" s="321"/>
      <c r="BK54" s="321"/>
      <c r="BL54" s="321"/>
      <c r="BM54" s="321"/>
      <c r="BN54" s="321"/>
      <c r="BO54" s="321"/>
      <c r="BP54" s="321"/>
      <c r="BQ54" s="321"/>
      <c r="BR54" s="321"/>
      <c r="BS54" s="321"/>
      <c r="BT54" s="321"/>
      <c r="BU54" s="321"/>
      <c r="BV54" s="321"/>
      <c r="BW54" s="321"/>
      <c r="BX54" s="321"/>
      <c r="BY54" s="321"/>
      <c r="BZ54" s="321"/>
      <c r="CA54" s="321"/>
      <c r="CB54" s="321"/>
      <c r="CC54" s="321"/>
      <c r="CD54" s="321"/>
      <c r="CE54" s="321"/>
      <c r="CF54" s="321"/>
      <c r="CG54" s="321"/>
      <c r="CH54" s="321"/>
      <c r="CI54" s="321"/>
      <c r="CJ54" s="321"/>
      <c r="CK54" s="321"/>
      <c r="CL54" s="321"/>
      <c r="CM54" s="321"/>
      <c r="CN54" s="321"/>
      <c r="CO54" s="321"/>
      <c r="CP54" s="321"/>
      <c r="CQ54" s="321"/>
      <c r="CR54" s="321"/>
      <c r="CS54" s="321"/>
      <c r="CT54" s="321"/>
      <c r="CU54" s="321"/>
      <c r="CV54" s="321"/>
      <c r="CW54" s="321"/>
      <c r="CX54" s="321"/>
      <c r="CY54" s="321"/>
      <c r="CZ54" s="280">
        <f>c!B149</f>
      </c>
      <c r="DA54" s="280"/>
      <c r="DB54" s="280"/>
      <c r="DC54" s="280"/>
      <c r="DD54" s="280"/>
      <c r="DE54" s="280"/>
      <c r="DF54" s="280"/>
      <c r="DG54" s="280"/>
      <c r="DH54" s="280"/>
      <c r="DI54" s="280"/>
      <c r="DJ54" s="280"/>
      <c r="DK54" s="280"/>
      <c r="DL54" s="281"/>
      <c r="DN54" s="138" t="s">
        <v>317</v>
      </c>
      <c r="DO54" s="188"/>
      <c r="DP54" s="188"/>
      <c r="DQ54" s="188"/>
      <c r="DR54" s="188"/>
      <c r="DS54" s="188"/>
      <c r="DT54" s="188"/>
      <c r="DU54" s="188"/>
      <c r="DV54" s="188"/>
      <c r="DW54" s="188"/>
      <c r="DX54" s="188"/>
      <c r="DY54" s="188"/>
      <c r="DZ54" s="188"/>
      <c r="EA54" s="188"/>
      <c r="EB54" s="188"/>
      <c r="EC54" s="188"/>
      <c r="ED54" s="188"/>
      <c r="EE54" s="188"/>
      <c r="EF54" s="188"/>
      <c r="EG54" s="188"/>
      <c r="EH54" s="188"/>
      <c r="EI54" s="188"/>
      <c r="EJ54" s="188"/>
      <c r="EK54" s="188"/>
      <c r="EL54" s="188"/>
      <c r="EM54" s="188"/>
      <c r="EN54" s="188"/>
      <c r="EO54" s="188"/>
      <c r="EP54" s="188"/>
      <c r="EQ54" s="188"/>
      <c r="ER54" s="188"/>
      <c r="ES54" s="188"/>
      <c r="ET54" s="188"/>
      <c r="EU54" s="188"/>
      <c r="EV54" s="188"/>
      <c r="EW54" s="188"/>
      <c r="EX54" s="188"/>
      <c r="EY54" s="188"/>
      <c r="EZ54" s="188"/>
      <c r="FA54" s="188"/>
      <c r="FB54" s="188"/>
      <c r="FC54" s="188"/>
      <c r="FD54" s="188"/>
      <c r="FE54" s="188"/>
      <c r="FF54" s="188"/>
      <c r="FG54" s="188"/>
      <c r="FH54" s="188"/>
      <c r="FI54" s="188"/>
      <c r="FJ54" s="188"/>
      <c r="FK54" s="188"/>
      <c r="FL54" s="188"/>
      <c r="FM54" s="280">
        <f>c!B129</f>
      </c>
      <c r="FN54" s="280"/>
      <c r="FO54" s="280"/>
      <c r="FP54" s="280"/>
      <c r="FQ54" s="280"/>
      <c r="FR54" s="280"/>
      <c r="FS54" s="281"/>
    </row>
    <row r="55" spans="1:175" ht="11.25" customHeight="1">
      <c r="A55" s="305" t="s">
        <v>106</v>
      </c>
      <c r="B55" s="253"/>
      <c r="C55" s="253"/>
      <c r="D55" s="253"/>
      <c r="E55" s="253"/>
      <c r="F55" s="253"/>
      <c r="G55" s="253"/>
      <c r="H55" s="253"/>
      <c r="I55" s="253"/>
      <c r="J55" s="253"/>
      <c r="K55" s="253"/>
      <c r="L55" s="253"/>
      <c r="M55" s="253"/>
      <c r="N55" s="314">
        <f>IF('入力票4'!U20="","",'入力票4'!U20)</f>
      </c>
      <c r="O55" s="315"/>
      <c r="P55" s="315"/>
      <c r="Q55" s="315"/>
      <c r="R55" s="315"/>
      <c r="S55" s="315"/>
      <c r="T55" s="315"/>
      <c r="U55" s="315"/>
      <c r="V55" s="315"/>
      <c r="W55" s="315"/>
      <c r="X55" s="315"/>
      <c r="Y55" s="315"/>
      <c r="Z55" s="315"/>
      <c r="AA55" s="315"/>
      <c r="AB55" s="322" t="s">
        <v>110</v>
      </c>
      <c r="AC55" s="323"/>
      <c r="AD55" s="323"/>
      <c r="AE55" s="323"/>
      <c r="AF55" s="323"/>
      <c r="AG55" s="323"/>
      <c r="AH55" s="323"/>
      <c r="AI55" s="323"/>
      <c r="AJ55" s="323"/>
      <c r="AK55" s="323"/>
      <c r="AL55" s="323"/>
      <c r="AM55" s="323"/>
      <c r="AN55" s="324"/>
      <c r="AO55" s="314">
        <f>c!B137</f>
      </c>
      <c r="AP55" s="315"/>
      <c r="AQ55" s="315"/>
      <c r="AR55" s="315"/>
      <c r="AS55" s="315"/>
      <c r="AT55" s="315"/>
      <c r="AU55" s="315"/>
      <c r="AV55" s="315"/>
      <c r="AW55" s="315"/>
      <c r="AX55" s="315"/>
      <c r="AY55" s="315"/>
      <c r="AZ55" s="315"/>
      <c r="BA55" s="315"/>
      <c r="BB55" s="316"/>
      <c r="DN55" s="133"/>
      <c r="DO55" s="353"/>
      <c r="DP55" s="353"/>
      <c r="DQ55" s="353"/>
      <c r="DR55" s="353"/>
      <c r="DS55" s="353"/>
      <c r="DT55" s="353"/>
      <c r="DU55" s="353"/>
      <c r="DV55" s="353"/>
      <c r="DW55" s="353"/>
      <c r="DX55" s="353"/>
      <c r="DY55" s="353"/>
      <c r="DZ55" s="353"/>
      <c r="EA55" s="353"/>
      <c r="EB55" s="353"/>
      <c r="EC55" s="353"/>
      <c r="ED55" s="353"/>
      <c r="EE55" s="353"/>
      <c r="EF55" s="353"/>
      <c r="EG55" s="353"/>
      <c r="EH55" s="353"/>
      <c r="EI55" s="353"/>
      <c r="EJ55" s="353"/>
      <c r="EK55" s="353"/>
      <c r="EL55" s="353"/>
      <c r="EM55" s="353"/>
      <c r="EN55" s="353"/>
      <c r="EO55" s="353"/>
      <c r="EP55" s="353"/>
      <c r="EQ55" s="353"/>
      <c r="ER55" s="353"/>
      <c r="ES55" s="353"/>
      <c r="ET55" s="353"/>
      <c r="EU55" s="353"/>
      <c r="EV55" s="353"/>
      <c r="EW55" s="353"/>
      <c r="EX55" s="353"/>
      <c r="EY55" s="353"/>
      <c r="EZ55" s="353"/>
      <c r="FA55" s="353"/>
      <c r="FB55" s="353"/>
      <c r="FC55" s="353"/>
      <c r="FD55" s="353"/>
      <c r="FE55" s="353"/>
      <c r="FF55" s="353"/>
      <c r="FG55" s="353"/>
      <c r="FH55" s="353"/>
      <c r="FI55" s="353"/>
      <c r="FJ55" s="353"/>
      <c r="FK55" s="353"/>
      <c r="FL55" s="353"/>
      <c r="FM55" s="300"/>
      <c r="FN55" s="300"/>
      <c r="FO55" s="300"/>
      <c r="FP55" s="300"/>
      <c r="FQ55" s="300"/>
      <c r="FR55" s="300"/>
      <c r="FS55" s="300"/>
    </row>
    <row r="56" spans="1:172" ht="11.25" customHeight="1">
      <c r="A56" s="312" t="s">
        <v>107</v>
      </c>
      <c r="B56" s="313"/>
      <c r="C56" s="313"/>
      <c r="D56" s="313"/>
      <c r="E56" s="313"/>
      <c r="F56" s="313"/>
      <c r="G56" s="313"/>
      <c r="H56" s="313"/>
      <c r="I56" s="313"/>
      <c r="J56" s="313"/>
      <c r="K56" s="313"/>
      <c r="L56" s="313"/>
      <c r="M56" s="313"/>
      <c r="N56" s="331">
        <f>IF('入力票4'!AI20="","",'入力票4'!AI20)</f>
      </c>
      <c r="O56" s="287"/>
      <c r="P56" s="287"/>
      <c r="Q56" s="287"/>
      <c r="R56" s="287"/>
      <c r="S56" s="287"/>
      <c r="T56" s="287"/>
      <c r="U56" s="287"/>
      <c r="V56" s="287"/>
      <c r="W56" s="287"/>
      <c r="X56" s="287"/>
      <c r="Y56" s="287"/>
      <c r="Z56" s="287"/>
      <c r="AA56" s="287"/>
      <c r="AB56" s="309" t="s">
        <v>111</v>
      </c>
      <c r="AC56" s="310"/>
      <c r="AD56" s="310"/>
      <c r="AE56" s="310"/>
      <c r="AF56" s="310"/>
      <c r="AG56" s="310"/>
      <c r="AH56" s="310"/>
      <c r="AI56" s="310"/>
      <c r="AJ56" s="310"/>
      <c r="AK56" s="310"/>
      <c r="AL56" s="310"/>
      <c r="AM56" s="310"/>
      <c r="AN56" s="311"/>
      <c r="AO56" s="331">
        <f>c!C137</f>
      </c>
      <c r="AP56" s="287"/>
      <c r="AQ56" s="287"/>
      <c r="AR56" s="287"/>
      <c r="AS56" s="287"/>
      <c r="AT56" s="287"/>
      <c r="AU56" s="287"/>
      <c r="AV56" s="287"/>
      <c r="AW56" s="287"/>
      <c r="AX56" s="287"/>
      <c r="AY56" s="287"/>
      <c r="AZ56" s="287"/>
      <c r="BA56" s="287"/>
      <c r="BB56" s="288"/>
      <c r="DL56" s="23" t="s">
        <v>117</v>
      </c>
      <c r="FO56" s="13"/>
      <c r="FP56" s="13"/>
    </row>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spans="115:116" ht="11.25" customHeight="1">
      <c r="DK81" s="13"/>
      <c r="DL81" s="13"/>
    </row>
  </sheetData>
  <sheetProtection password="C7DA" sheet="1" selectLockedCells="1" selectUnlockedCells="1"/>
  <mergeCells count="574">
    <mergeCell ref="CZ44:DE44"/>
    <mergeCell ref="DF44:DL44"/>
    <mergeCell ref="F44:AB44"/>
    <mergeCell ref="AC44:AL44"/>
    <mergeCell ref="AM44:AZ44"/>
    <mergeCell ref="BA44:BG44"/>
    <mergeCell ref="BH44:BU44"/>
    <mergeCell ref="CH44:CM44"/>
    <mergeCell ref="A56:M56"/>
    <mergeCell ref="N56:AA56"/>
    <mergeCell ref="AO51:BB51"/>
    <mergeCell ref="AO56:BB56"/>
    <mergeCell ref="N51:AA51"/>
    <mergeCell ref="A55:M55"/>
    <mergeCell ref="N55:AA55"/>
    <mergeCell ref="AO53:BB53"/>
    <mergeCell ref="AB55:AN55"/>
    <mergeCell ref="A54:M54"/>
    <mergeCell ref="AB56:AN56"/>
    <mergeCell ref="AO55:BB55"/>
    <mergeCell ref="N50:AA50"/>
    <mergeCell ref="N54:AA54"/>
    <mergeCell ref="AB50:AN50"/>
    <mergeCell ref="AB54:AN54"/>
    <mergeCell ref="AO54:BB54"/>
    <mergeCell ref="N53:AA53"/>
    <mergeCell ref="AB53:AN53"/>
    <mergeCell ref="BC50:BQ50"/>
    <mergeCell ref="AO49:BB49"/>
    <mergeCell ref="AB52:AN52"/>
    <mergeCell ref="AO52:BB52"/>
    <mergeCell ref="AO50:BB50"/>
    <mergeCell ref="A49:M49"/>
    <mergeCell ref="N49:AA49"/>
    <mergeCell ref="A50:M50"/>
    <mergeCell ref="AB49:AN49"/>
    <mergeCell ref="BC51:BQ51"/>
    <mergeCell ref="BR52:CD52"/>
    <mergeCell ref="DN53:FF53"/>
    <mergeCell ref="BR51:CD51"/>
    <mergeCell ref="CE51:CY51"/>
    <mergeCell ref="CZ54:DL54"/>
    <mergeCell ref="BR53:CD53"/>
    <mergeCell ref="A53:M53"/>
    <mergeCell ref="A51:M51"/>
    <mergeCell ref="CZ53:DL53"/>
    <mergeCell ref="FM53:FS53"/>
    <mergeCell ref="DN54:FL54"/>
    <mergeCell ref="FM54:FS54"/>
    <mergeCell ref="AB51:AN51"/>
    <mergeCell ref="A52:M52"/>
    <mergeCell ref="N52:AA52"/>
    <mergeCell ref="BC53:BQ53"/>
    <mergeCell ref="CZ47:DE47"/>
    <mergeCell ref="DN55:FL55"/>
    <mergeCell ref="FM55:FS55"/>
    <mergeCell ref="CE52:CY52"/>
    <mergeCell ref="CZ52:DL52"/>
    <mergeCell ref="DP52:EZ52"/>
    <mergeCell ref="FA52:FL52"/>
    <mergeCell ref="CE53:CY53"/>
    <mergeCell ref="CE50:CY50"/>
    <mergeCell ref="FM49:FS49"/>
    <mergeCell ref="BC52:BQ52"/>
    <mergeCell ref="FM47:FS47"/>
    <mergeCell ref="CZ51:DL51"/>
    <mergeCell ref="DP51:EZ51"/>
    <mergeCell ref="FA51:FL51"/>
    <mergeCell ref="CE49:CY49"/>
    <mergeCell ref="CZ49:DL49"/>
    <mergeCell ref="CN47:CS47"/>
    <mergeCell ref="CT47:CY47"/>
    <mergeCell ref="BR49:CD49"/>
    <mergeCell ref="CN42:CS42"/>
    <mergeCell ref="DF42:DL42"/>
    <mergeCell ref="FA46:FL46"/>
    <mergeCell ref="FA43:FL43"/>
    <mergeCell ref="FA44:FL44"/>
    <mergeCell ref="DN45:FF45"/>
    <mergeCell ref="CT46:CY46"/>
    <mergeCell ref="CT45:CY45"/>
    <mergeCell ref="CZ45:DE45"/>
    <mergeCell ref="DP42:EZ42"/>
    <mergeCell ref="DN38:FF38"/>
    <mergeCell ref="DP48:EZ48"/>
    <mergeCell ref="CZ50:DL50"/>
    <mergeCell ref="DN49:FF49"/>
    <mergeCell ref="FA48:FL48"/>
    <mergeCell ref="FA40:FL40"/>
    <mergeCell ref="DP46:EZ46"/>
    <mergeCell ref="CZ43:DE43"/>
    <mergeCell ref="DF43:DL43"/>
    <mergeCell ref="DP43:EZ43"/>
    <mergeCell ref="FM11:FS11"/>
    <mergeCell ref="DN14:FL14"/>
    <mergeCell ref="DN12:EZ12"/>
    <mergeCell ref="DN13:EZ13"/>
    <mergeCell ref="DN47:FF47"/>
    <mergeCell ref="FM14:FS14"/>
    <mergeCell ref="FA39:FL39"/>
    <mergeCell ref="FA12:FL12"/>
    <mergeCell ref="FM12:FS12"/>
    <mergeCell ref="FA13:FL13"/>
    <mergeCell ref="F45:AB45"/>
    <mergeCell ref="A12:AB12"/>
    <mergeCell ref="BV13:CA13"/>
    <mergeCell ref="CB13:CG13"/>
    <mergeCell ref="CZ13:DE13"/>
    <mergeCell ref="FA11:FL11"/>
    <mergeCell ref="BV44:CA44"/>
    <mergeCell ref="CB44:CG44"/>
    <mergeCell ref="CN44:CS44"/>
    <mergeCell ref="CT44:CY44"/>
    <mergeCell ref="F35:AB35"/>
    <mergeCell ref="DN11:EZ11"/>
    <mergeCell ref="DN16:EZ16"/>
    <mergeCell ref="F42:AB42"/>
    <mergeCell ref="F43:AB43"/>
    <mergeCell ref="AC15:AL15"/>
    <mergeCell ref="F22:AB22"/>
    <mergeCell ref="F39:AB39"/>
    <mergeCell ref="F30:AB30"/>
    <mergeCell ref="BH12:BU13"/>
    <mergeCell ref="F18:AB18"/>
    <mergeCell ref="F19:AB19"/>
    <mergeCell ref="H20:AB20"/>
    <mergeCell ref="F21:AB21"/>
    <mergeCell ref="F31:AB31"/>
    <mergeCell ref="F32:AB32"/>
    <mergeCell ref="H27:AB27"/>
    <mergeCell ref="F28:AB28"/>
    <mergeCell ref="F29:AB29"/>
    <mergeCell ref="F41:AB41"/>
    <mergeCell ref="F14:AB14"/>
    <mergeCell ref="H15:AB15"/>
    <mergeCell ref="F16:AB16"/>
    <mergeCell ref="F17:AB17"/>
    <mergeCell ref="F26:AB26"/>
    <mergeCell ref="F36:AB36"/>
    <mergeCell ref="F37:AB37"/>
    <mergeCell ref="F38:AB38"/>
    <mergeCell ref="F23:AB23"/>
    <mergeCell ref="DP23:EZ23"/>
    <mergeCell ref="FA23:FL23"/>
    <mergeCell ref="FM33:FS33"/>
    <mergeCell ref="FM36:FS36"/>
    <mergeCell ref="DP37:EZ37"/>
    <mergeCell ref="F40:AB40"/>
    <mergeCell ref="F24:AB24"/>
    <mergeCell ref="F25:AB25"/>
    <mergeCell ref="F33:AB33"/>
    <mergeCell ref="F34:AB34"/>
    <mergeCell ref="FM38:FS38"/>
    <mergeCell ref="FM41:FS41"/>
    <mergeCell ref="DP17:EZ17"/>
    <mergeCell ref="DP18:EZ18"/>
    <mergeCell ref="DP19:EZ19"/>
    <mergeCell ref="FA20:FL20"/>
    <mergeCell ref="FA22:FL22"/>
    <mergeCell ref="DP20:EZ20"/>
    <mergeCell ref="DP21:EZ21"/>
    <mergeCell ref="FA21:FL21"/>
    <mergeCell ref="FM45:FS45"/>
    <mergeCell ref="DN41:FF41"/>
    <mergeCell ref="DP44:EZ44"/>
    <mergeCell ref="FA42:FL42"/>
    <mergeCell ref="DP39:EZ39"/>
    <mergeCell ref="DP40:EZ40"/>
    <mergeCell ref="CT42:CY42"/>
    <mergeCell ref="CZ42:DE42"/>
    <mergeCell ref="DN36:FF36"/>
    <mergeCell ref="DP29:EZ29"/>
    <mergeCell ref="FA29:FL29"/>
    <mergeCell ref="DP32:EZ32"/>
    <mergeCell ref="FA32:FL32"/>
    <mergeCell ref="FA31:FL31"/>
    <mergeCell ref="FA34:FL34"/>
    <mergeCell ref="DP35:EZ35"/>
    <mergeCell ref="BH46:BU46"/>
    <mergeCell ref="BV46:CA46"/>
    <mergeCell ref="CB46:CG46"/>
    <mergeCell ref="FM13:FS13"/>
    <mergeCell ref="CZ46:DE46"/>
    <mergeCell ref="DF46:DL46"/>
    <mergeCell ref="CN45:CS45"/>
    <mergeCell ref="CN46:CS46"/>
    <mergeCell ref="CN43:CS43"/>
    <mergeCell ref="CT43:CY43"/>
    <mergeCell ref="AC45:AL45"/>
    <mergeCell ref="AM45:AZ45"/>
    <mergeCell ref="BA45:BG45"/>
    <mergeCell ref="BH45:BU45"/>
    <mergeCell ref="BV45:CA45"/>
    <mergeCell ref="CB45:CG45"/>
    <mergeCell ref="AC43:AL43"/>
    <mergeCell ref="AM43:AZ43"/>
    <mergeCell ref="BA43:BG43"/>
    <mergeCell ref="BH43:BU43"/>
    <mergeCell ref="BV43:CA43"/>
    <mergeCell ref="CB43:CG43"/>
    <mergeCell ref="CN41:CS41"/>
    <mergeCell ref="CT41:CY41"/>
    <mergeCell ref="CZ41:DE41"/>
    <mergeCell ref="DF41:DL41"/>
    <mergeCell ref="AC42:AL42"/>
    <mergeCell ref="AM42:AZ42"/>
    <mergeCell ref="BA42:BG42"/>
    <mergeCell ref="BH42:BU42"/>
    <mergeCell ref="BV42:CA42"/>
    <mergeCell ref="CB42:CG42"/>
    <mergeCell ref="CN40:CS40"/>
    <mergeCell ref="CT40:CY40"/>
    <mergeCell ref="CZ40:DE40"/>
    <mergeCell ref="DF40:DL40"/>
    <mergeCell ref="AC41:AL41"/>
    <mergeCell ref="AM41:AZ41"/>
    <mergeCell ref="BA41:BG41"/>
    <mergeCell ref="BH41:BU41"/>
    <mergeCell ref="BV41:CA41"/>
    <mergeCell ref="CB41:CG41"/>
    <mergeCell ref="CN39:CS39"/>
    <mergeCell ref="CT39:CY39"/>
    <mergeCell ref="CZ39:DE39"/>
    <mergeCell ref="DF39:DL39"/>
    <mergeCell ref="AC40:AL40"/>
    <mergeCell ref="AM40:AZ40"/>
    <mergeCell ref="BA40:BG40"/>
    <mergeCell ref="BH40:BU40"/>
    <mergeCell ref="BV40:CA40"/>
    <mergeCell ref="CB40:CG40"/>
    <mergeCell ref="CN38:CS38"/>
    <mergeCell ref="CT38:CY38"/>
    <mergeCell ref="CZ38:DE38"/>
    <mergeCell ref="DF38:DL38"/>
    <mergeCell ref="AC39:AL39"/>
    <mergeCell ref="AM39:AZ39"/>
    <mergeCell ref="BA39:BG39"/>
    <mergeCell ref="BH39:BU39"/>
    <mergeCell ref="BV39:CA39"/>
    <mergeCell ref="CB39:CG39"/>
    <mergeCell ref="CN37:CS37"/>
    <mergeCell ref="CT37:CY37"/>
    <mergeCell ref="CZ37:DE37"/>
    <mergeCell ref="DF37:DL37"/>
    <mergeCell ref="AC38:AL38"/>
    <mergeCell ref="AM38:AZ38"/>
    <mergeCell ref="BA38:BG38"/>
    <mergeCell ref="BH38:BU38"/>
    <mergeCell ref="BV38:CA38"/>
    <mergeCell ref="CB38:CG38"/>
    <mergeCell ref="CN36:CS36"/>
    <mergeCell ref="CT36:CY36"/>
    <mergeCell ref="CZ36:DE36"/>
    <mergeCell ref="DF36:DL36"/>
    <mergeCell ref="AC37:AL37"/>
    <mergeCell ref="AM37:AZ37"/>
    <mergeCell ref="BA37:BG37"/>
    <mergeCell ref="BH37:BU37"/>
    <mergeCell ref="BV37:CA37"/>
    <mergeCell ref="CB37:CG37"/>
    <mergeCell ref="CN35:CS35"/>
    <mergeCell ref="CT35:CY35"/>
    <mergeCell ref="CZ35:DE35"/>
    <mergeCell ref="DF35:DL35"/>
    <mergeCell ref="AC36:AL36"/>
    <mergeCell ref="AM36:AZ36"/>
    <mergeCell ref="BA36:BG36"/>
    <mergeCell ref="BH36:BU36"/>
    <mergeCell ref="BV36:CA36"/>
    <mergeCell ref="CB36:CG36"/>
    <mergeCell ref="CN34:CS34"/>
    <mergeCell ref="CT34:CY34"/>
    <mergeCell ref="CZ34:DE34"/>
    <mergeCell ref="DF34:DL34"/>
    <mergeCell ref="AC35:AL35"/>
    <mergeCell ref="AM35:AZ35"/>
    <mergeCell ref="BA35:BG35"/>
    <mergeCell ref="BH35:BU35"/>
    <mergeCell ref="BV35:CA35"/>
    <mergeCell ref="CB35:CG35"/>
    <mergeCell ref="CN33:CS33"/>
    <mergeCell ref="CT33:CY33"/>
    <mergeCell ref="CZ33:DE33"/>
    <mergeCell ref="DF33:DL33"/>
    <mergeCell ref="AC34:AL34"/>
    <mergeCell ref="AM34:AZ34"/>
    <mergeCell ref="BA34:BG34"/>
    <mergeCell ref="BH34:BU34"/>
    <mergeCell ref="BV34:CA34"/>
    <mergeCell ref="CB34:CG34"/>
    <mergeCell ref="CN32:CS32"/>
    <mergeCell ref="CT32:CY32"/>
    <mergeCell ref="CZ32:DE32"/>
    <mergeCell ref="DF32:DL32"/>
    <mergeCell ref="AC33:AL33"/>
    <mergeCell ref="AM33:AZ33"/>
    <mergeCell ref="BA33:BG33"/>
    <mergeCell ref="BH33:BU33"/>
    <mergeCell ref="BV33:CA33"/>
    <mergeCell ref="CB33:CG33"/>
    <mergeCell ref="CN31:CS31"/>
    <mergeCell ref="CT31:CY31"/>
    <mergeCell ref="CZ31:DE31"/>
    <mergeCell ref="DF31:DL31"/>
    <mergeCell ref="AC32:AL32"/>
    <mergeCell ref="AM32:AZ32"/>
    <mergeCell ref="BA32:BG32"/>
    <mergeCell ref="BH32:BU32"/>
    <mergeCell ref="BV32:CA32"/>
    <mergeCell ref="CB32:CG32"/>
    <mergeCell ref="CN30:CS30"/>
    <mergeCell ref="CT30:CY30"/>
    <mergeCell ref="CZ30:DE30"/>
    <mergeCell ref="DF30:DL30"/>
    <mergeCell ref="AC31:AL31"/>
    <mergeCell ref="AM31:AZ31"/>
    <mergeCell ref="BA31:BG31"/>
    <mergeCell ref="BH31:BU31"/>
    <mergeCell ref="BV31:CA31"/>
    <mergeCell ref="CB31:CG31"/>
    <mergeCell ref="CN29:CS29"/>
    <mergeCell ref="CT29:CY29"/>
    <mergeCell ref="CZ29:DE29"/>
    <mergeCell ref="DF29:DL29"/>
    <mergeCell ref="AC30:AL30"/>
    <mergeCell ref="AM30:AZ30"/>
    <mergeCell ref="BA30:BG30"/>
    <mergeCell ref="BH30:BU30"/>
    <mergeCell ref="BV30:CA30"/>
    <mergeCell ref="CB30:CG30"/>
    <mergeCell ref="CN28:CS28"/>
    <mergeCell ref="CT28:CY28"/>
    <mergeCell ref="CZ28:DE28"/>
    <mergeCell ref="DF28:DL28"/>
    <mergeCell ref="AC29:AL29"/>
    <mergeCell ref="AM29:AZ29"/>
    <mergeCell ref="BA29:BG29"/>
    <mergeCell ref="BH29:BU29"/>
    <mergeCell ref="BV29:CA29"/>
    <mergeCell ref="CB29:CG29"/>
    <mergeCell ref="CN27:CS27"/>
    <mergeCell ref="CT27:CY27"/>
    <mergeCell ref="CZ27:DE27"/>
    <mergeCell ref="DF27:DL27"/>
    <mergeCell ref="AC28:AL28"/>
    <mergeCell ref="AM28:AZ28"/>
    <mergeCell ref="BA28:BG28"/>
    <mergeCell ref="BH28:BU28"/>
    <mergeCell ref="BV28:CA28"/>
    <mergeCell ref="CB28:CG28"/>
    <mergeCell ref="CN26:CS26"/>
    <mergeCell ref="CT26:CY26"/>
    <mergeCell ref="CZ26:DE26"/>
    <mergeCell ref="DF26:DL26"/>
    <mergeCell ref="AC27:AL27"/>
    <mergeCell ref="AM27:AZ27"/>
    <mergeCell ref="BA27:BG27"/>
    <mergeCell ref="BH27:BU27"/>
    <mergeCell ref="BV27:CA27"/>
    <mergeCell ref="CB27:CG27"/>
    <mergeCell ref="CN25:CS25"/>
    <mergeCell ref="CT25:CY25"/>
    <mergeCell ref="CZ25:DE25"/>
    <mergeCell ref="DF25:DL25"/>
    <mergeCell ref="AC26:AL26"/>
    <mergeCell ref="AM26:AZ26"/>
    <mergeCell ref="BA26:BG26"/>
    <mergeCell ref="BH26:BU26"/>
    <mergeCell ref="BV26:CA26"/>
    <mergeCell ref="CB26:CG26"/>
    <mergeCell ref="CN24:CS24"/>
    <mergeCell ref="CT24:CY24"/>
    <mergeCell ref="CZ24:DE24"/>
    <mergeCell ref="DF24:DL24"/>
    <mergeCell ref="AC25:AL25"/>
    <mergeCell ref="AM25:AZ25"/>
    <mergeCell ref="BA25:BG25"/>
    <mergeCell ref="BH25:BU25"/>
    <mergeCell ref="BV25:CA25"/>
    <mergeCell ref="CB25:CG25"/>
    <mergeCell ref="CN23:CS23"/>
    <mergeCell ref="CT23:CY23"/>
    <mergeCell ref="CZ23:DE23"/>
    <mergeCell ref="DF23:DL23"/>
    <mergeCell ref="AC24:AL24"/>
    <mergeCell ref="AM24:AZ24"/>
    <mergeCell ref="BA24:BG24"/>
    <mergeCell ref="BH24:BU24"/>
    <mergeCell ref="BV24:CA24"/>
    <mergeCell ref="CB24:CG24"/>
    <mergeCell ref="CN22:CS22"/>
    <mergeCell ref="CT22:CY22"/>
    <mergeCell ref="CZ22:DE22"/>
    <mergeCell ref="DF22:DL22"/>
    <mergeCell ref="AC23:AL23"/>
    <mergeCell ref="AM23:AZ23"/>
    <mergeCell ref="BA23:BG23"/>
    <mergeCell ref="BH23:BU23"/>
    <mergeCell ref="BV23:CA23"/>
    <mergeCell ref="CB23:CG23"/>
    <mergeCell ref="CN21:CS21"/>
    <mergeCell ref="CT21:CY21"/>
    <mergeCell ref="CZ21:DE21"/>
    <mergeCell ref="DF21:DL21"/>
    <mergeCell ref="AC22:AL22"/>
    <mergeCell ref="AM22:AZ22"/>
    <mergeCell ref="BA22:BG22"/>
    <mergeCell ref="BH22:BU22"/>
    <mergeCell ref="BV22:CA22"/>
    <mergeCell ref="CB22:CG22"/>
    <mergeCell ref="CN20:CS20"/>
    <mergeCell ref="CT20:CY20"/>
    <mergeCell ref="CZ20:DE20"/>
    <mergeCell ref="DF20:DL20"/>
    <mergeCell ref="AC21:AL21"/>
    <mergeCell ref="AM21:AZ21"/>
    <mergeCell ref="BA21:BG21"/>
    <mergeCell ref="BH21:BU21"/>
    <mergeCell ref="BV21:CA21"/>
    <mergeCell ref="CB21:CG21"/>
    <mergeCell ref="CN19:CS19"/>
    <mergeCell ref="CT19:CY19"/>
    <mergeCell ref="CZ19:DE19"/>
    <mergeCell ref="DF19:DL19"/>
    <mergeCell ref="AC20:AL20"/>
    <mergeCell ref="AM20:AZ20"/>
    <mergeCell ref="BA20:BG20"/>
    <mergeCell ref="BH20:BU20"/>
    <mergeCell ref="BV20:CA20"/>
    <mergeCell ref="CB20:CG20"/>
    <mergeCell ref="CN18:CS18"/>
    <mergeCell ref="CT18:CY18"/>
    <mergeCell ref="CZ18:DE18"/>
    <mergeCell ref="DF18:DL18"/>
    <mergeCell ref="AC19:AL19"/>
    <mergeCell ref="AM19:AZ19"/>
    <mergeCell ref="BA19:BG19"/>
    <mergeCell ref="BH19:BU19"/>
    <mergeCell ref="BV19:CA19"/>
    <mergeCell ref="CB19:CG19"/>
    <mergeCell ref="CN17:CS17"/>
    <mergeCell ref="CT17:CY17"/>
    <mergeCell ref="CZ17:DE17"/>
    <mergeCell ref="DF17:DL17"/>
    <mergeCell ref="AC18:AL18"/>
    <mergeCell ref="AM18:AZ18"/>
    <mergeCell ref="BA18:BG18"/>
    <mergeCell ref="BH18:BU18"/>
    <mergeCell ref="BV18:CA18"/>
    <mergeCell ref="CB18:CG18"/>
    <mergeCell ref="CN16:CS16"/>
    <mergeCell ref="CT16:CY16"/>
    <mergeCell ref="CZ16:DE16"/>
    <mergeCell ref="DF16:DL16"/>
    <mergeCell ref="AC17:AL17"/>
    <mergeCell ref="AM17:AZ17"/>
    <mergeCell ref="BA17:BG17"/>
    <mergeCell ref="BH17:BU17"/>
    <mergeCell ref="BV17:CA17"/>
    <mergeCell ref="CB17:CG17"/>
    <mergeCell ref="AC16:AL16"/>
    <mergeCell ref="AM16:AZ16"/>
    <mergeCell ref="BA16:BG16"/>
    <mergeCell ref="BH16:BU16"/>
    <mergeCell ref="BV16:CA16"/>
    <mergeCell ref="CB16:CG16"/>
    <mergeCell ref="AM15:AZ15"/>
    <mergeCell ref="BA15:BG15"/>
    <mergeCell ref="BP4:CP4"/>
    <mergeCell ref="CS4:DK4"/>
    <mergeCell ref="CS5:DK5"/>
    <mergeCell ref="BP5:CP5"/>
    <mergeCell ref="CZ14:DE14"/>
    <mergeCell ref="CN15:CS15"/>
    <mergeCell ref="CT15:CY15"/>
    <mergeCell ref="CZ15:DE15"/>
    <mergeCell ref="BH15:BU15"/>
    <mergeCell ref="BV15:CA15"/>
    <mergeCell ref="CB15:CG15"/>
    <mergeCell ref="CT14:CY14"/>
    <mergeCell ref="BA14:BG14"/>
    <mergeCell ref="CN13:CS13"/>
    <mergeCell ref="CT13:CY13"/>
    <mergeCell ref="BA13:BG13"/>
    <mergeCell ref="AC14:AL14"/>
    <mergeCell ref="BH14:BU14"/>
    <mergeCell ref="AC11:AL13"/>
    <mergeCell ref="BV14:CA14"/>
    <mergeCell ref="CB14:CG14"/>
    <mergeCell ref="CN14:CS14"/>
    <mergeCell ref="AM11:BG11"/>
    <mergeCell ref="BA12:BG12"/>
    <mergeCell ref="DF45:DL45"/>
    <mergeCell ref="FA17:FL17"/>
    <mergeCell ref="FA18:FL18"/>
    <mergeCell ref="FA19:FL19"/>
    <mergeCell ref="DF15:DL15"/>
    <mergeCell ref="DF14:DL14"/>
    <mergeCell ref="DP22:EZ22"/>
    <mergeCell ref="FA28:FL28"/>
    <mergeCell ref="DN33:FF33"/>
    <mergeCell ref="DP34:EZ34"/>
    <mergeCell ref="A7:AN7"/>
    <mergeCell ref="CS7:DL7"/>
    <mergeCell ref="CS8:DL8"/>
    <mergeCell ref="BP8:CP8"/>
    <mergeCell ref="BP7:CP7"/>
    <mergeCell ref="AM14:AZ14"/>
    <mergeCell ref="BH11:DL11"/>
    <mergeCell ref="BV12:DE12"/>
    <mergeCell ref="DF12:DL12"/>
    <mergeCell ref="DF13:DL13"/>
    <mergeCell ref="F46:AB46"/>
    <mergeCell ref="BC54:CY54"/>
    <mergeCell ref="A47:AL47"/>
    <mergeCell ref="AM47:AZ47"/>
    <mergeCell ref="BH47:BU47"/>
    <mergeCell ref="BV47:CA47"/>
    <mergeCell ref="CB47:CG47"/>
    <mergeCell ref="CH47:CM47"/>
    <mergeCell ref="BR50:CD50"/>
    <mergeCell ref="BC49:BQ49"/>
    <mergeCell ref="AC46:AL46"/>
    <mergeCell ref="AM46:AZ46"/>
    <mergeCell ref="BA46:BG46"/>
    <mergeCell ref="CH13:CM13"/>
    <mergeCell ref="CH14:CM14"/>
    <mergeCell ref="CH15:CM15"/>
    <mergeCell ref="CH16:CM16"/>
    <mergeCell ref="CH17:CM17"/>
    <mergeCell ref="CH18:CM18"/>
    <mergeCell ref="CH19:CM19"/>
    <mergeCell ref="CH20:CM20"/>
    <mergeCell ref="CH21:CM21"/>
    <mergeCell ref="CH22:CM22"/>
    <mergeCell ref="CH23:CM23"/>
    <mergeCell ref="CH24:CM24"/>
    <mergeCell ref="CH25:CM25"/>
    <mergeCell ref="CH26:CM26"/>
    <mergeCell ref="CH27:CM27"/>
    <mergeCell ref="CH28:CM28"/>
    <mergeCell ref="CH29:CM29"/>
    <mergeCell ref="CH30:CM30"/>
    <mergeCell ref="CH31:CM31"/>
    <mergeCell ref="CH32:CM32"/>
    <mergeCell ref="CH33:CM33"/>
    <mergeCell ref="CH34:CM34"/>
    <mergeCell ref="CH35:CM35"/>
    <mergeCell ref="CH36:CM36"/>
    <mergeCell ref="CH43:CM43"/>
    <mergeCell ref="CH45:CM45"/>
    <mergeCell ref="CH46:CM46"/>
    <mergeCell ref="CH37:CM37"/>
    <mergeCell ref="CH38:CM38"/>
    <mergeCell ref="CH39:CM39"/>
    <mergeCell ref="CH40:CM40"/>
    <mergeCell ref="CH41:CM41"/>
    <mergeCell ref="CH42:CM42"/>
    <mergeCell ref="DP24:EZ24"/>
    <mergeCell ref="FA24:FL24"/>
    <mergeCell ref="DP25:EZ25"/>
    <mergeCell ref="FA25:FL25"/>
    <mergeCell ref="DP26:EZ26"/>
    <mergeCell ref="FA26:FL26"/>
    <mergeCell ref="DP27:EZ27"/>
    <mergeCell ref="FA27:FL27"/>
    <mergeCell ref="DP28:EZ28"/>
    <mergeCell ref="DP50:EZ50"/>
    <mergeCell ref="FA50:FL50"/>
    <mergeCell ref="DP30:EZ30"/>
    <mergeCell ref="FA30:FL30"/>
    <mergeCell ref="DP31:EZ31"/>
    <mergeCell ref="FA35:FL35"/>
    <mergeCell ref="FA37:FL37"/>
  </mergeCells>
  <dataValidations count="1">
    <dataValidation allowBlank="1" showInputMessage="1" showErrorMessage="1" imeMode="off" sqref="FM14:FS14 FA12:FS13 BR50:BR53 FA37:FL37 FA39:FL40 FA46:FL46 FA34:FL35 FA48:FL48 FA50:FL52 CZ50:CZ54 N50:AA56 AO50:BB56 BH47:DE47 FA17:FL22 FA42:FL44 BA14:DL46 AC14:AL46 AM14:AZ47 FA25:FL32 FM17:FS55"/>
  </dataValidations>
  <printOptions horizontalCentered="1" verticalCentered="1"/>
  <pageMargins left="0.3937007874015748" right="0.1968503937007874" top="0.3937007874015748" bottom="0.3937007874015748" header="0.31496062992125984" footer="0.31496062992125984"/>
  <pageSetup horizontalDpi="600" verticalDpi="600" orientation="landscape" paperSize="9" scale="94" r:id="rId1"/>
</worksheet>
</file>

<file path=xl/worksheets/sheet11.xml><?xml version="1.0" encoding="utf-8"?>
<worksheet xmlns="http://schemas.openxmlformats.org/spreadsheetml/2006/main" xmlns:r="http://schemas.openxmlformats.org/officeDocument/2006/relationships">
  <sheetPr>
    <pageSetUpPr fitToPage="1"/>
  </sheetPr>
  <dimension ref="A1:AZ49"/>
  <sheetViews>
    <sheetView showGridLines="0" showRowColHeaders="0" zoomScale="75" zoomScaleNormal="75" zoomScalePageLayoutView="0" workbookViewId="0" topLeftCell="A50">
      <selection activeCell="A50" sqref="A50"/>
    </sheetView>
  </sheetViews>
  <sheetFormatPr defaultColWidth="9.00390625" defaultRowHeight="12" customHeight="1" outlineLevelRow="1"/>
  <cols>
    <col min="1" max="1" width="11.625" style="34" bestFit="1" customWidth="1"/>
    <col min="2" max="2" width="9.00390625" style="34" customWidth="1"/>
    <col min="3" max="3" width="10.75390625" style="34" bestFit="1" customWidth="1"/>
    <col min="4" max="5" width="9.00390625" style="34" customWidth="1"/>
    <col min="6" max="6" width="11.625" style="34" bestFit="1" customWidth="1"/>
    <col min="7" max="7" width="9.00390625" style="34" customWidth="1"/>
    <col min="8" max="8" width="10.75390625" style="34" bestFit="1" customWidth="1"/>
    <col min="9" max="10" width="9.00390625" style="34" customWidth="1"/>
    <col min="11" max="11" width="10.75390625" style="34" bestFit="1" customWidth="1"/>
    <col min="12" max="12" width="9.00390625" style="34" customWidth="1"/>
    <col min="13" max="13" width="9.875" style="34" bestFit="1" customWidth="1"/>
    <col min="14" max="21" width="9.00390625" style="34" customWidth="1"/>
    <col min="22" max="22" width="11.625" style="34" bestFit="1" customWidth="1"/>
    <col min="23" max="23" width="9.00390625" style="34" customWidth="1"/>
    <col min="24" max="24" width="10.75390625" style="34" bestFit="1" customWidth="1"/>
    <col min="25" max="34" width="9.00390625" style="34" customWidth="1"/>
    <col min="35" max="36" width="10.75390625" style="34" bestFit="1" customWidth="1"/>
    <col min="37" max="16384" width="9.00390625" style="34" customWidth="1"/>
  </cols>
  <sheetData>
    <row r="1" spans="1:50" ht="12" customHeight="1" hidden="1" outlineLevel="1">
      <c r="A1" s="34" t="s">
        <v>205</v>
      </c>
      <c r="F1" s="34" t="s">
        <v>206</v>
      </c>
      <c r="K1" s="34" t="s">
        <v>207</v>
      </c>
      <c r="P1" s="34" t="s">
        <v>208</v>
      </c>
      <c r="V1" s="34" t="s">
        <v>209</v>
      </c>
      <c r="AA1" s="34" t="s">
        <v>210</v>
      </c>
      <c r="AI1" s="34" t="s">
        <v>211</v>
      </c>
      <c r="AM1" s="34" t="s">
        <v>408</v>
      </c>
      <c r="AP1" s="34" t="s">
        <v>441</v>
      </c>
      <c r="AT1" s="34" t="s">
        <v>440</v>
      </c>
      <c r="AX1" s="34" t="s">
        <v>439</v>
      </c>
    </row>
    <row r="2" spans="1:52" ht="12" customHeight="1" hidden="1" outlineLevel="1">
      <c r="A2" s="35">
        <v>0</v>
      </c>
      <c r="B2" s="35">
        <v>131</v>
      </c>
      <c r="C2" s="35">
        <v>10000</v>
      </c>
      <c r="D2" s="35">
        <v>397</v>
      </c>
      <c r="F2" s="35" t="b">
        <v>0</v>
      </c>
      <c r="G2" s="35">
        <v>0</v>
      </c>
      <c r="H2" s="35">
        <v>0</v>
      </c>
      <c r="I2" s="35">
        <v>361</v>
      </c>
      <c r="K2" s="35" t="b">
        <v>0</v>
      </c>
      <c r="L2" s="35">
        <v>0</v>
      </c>
      <c r="M2" s="35">
        <v>0</v>
      </c>
      <c r="N2" s="35">
        <v>547</v>
      </c>
      <c r="P2" s="35">
        <v>0</v>
      </c>
      <c r="Q2" s="35">
        <v>5</v>
      </c>
      <c r="R2" s="35">
        <v>62</v>
      </c>
      <c r="S2" s="35">
        <v>5</v>
      </c>
      <c r="T2" s="35">
        <v>510</v>
      </c>
      <c r="V2" s="35">
        <v>0</v>
      </c>
      <c r="W2" s="35">
        <v>341</v>
      </c>
      <c r="X2" s="35">
        <v>10000</v>
      </c>
      <c r="Y2" s="35">
        <v>241</v>
      </c>
      <c r="AA2" s="36">
        <v>0</v>
      </c>
      <c r="AB2" s="35">
        <v>0</v>
      </c>
      <c r="AC2" s="35">
        <v>0</v>
      </c>
      <c r="AD2" s="35">
        <v>0</v>
      </c>
      <c r="AE2" s="35">
        <v>0</v>
      </c>
      <c r="AF2" s="35">
        <v>0</v>
      </c>
      <c r="AG2" s="35">
        <v>0</v>
      </c>
      <c r="AI2" s="35">
        <v>0</v>
      </c>
      <c r="AJ2" s="35">
        <v>50000</v>
      </c>
      <c r="AK2" s="35">
        <v>0</v>
      </c>
      <c r="AM2" s="34">
        <v>0</v>
      </c>
      <c r="AN2" s="34">
        <v>0</v>
      </c>
      <c r="AP2" s="34">
        <v>0</v>
      </c>
      <c r="AQ2" s="34">
        <v>3</v>
      </c>
      <c r="AR2" s="34">
        <v>0</v>
      </c>
      <c r="AT2" s="34">
        <v>0</v>
      </c>
      <c r="AU2" s="34">
        <v>1.5</v>
      </c>
      <c r="AV2" s="34">
        <v>0</v>
      </c>
      <c r="AX2" s="34">
        <v>0</v>
      </c>
      <c r="AY2" s="34">
        <v>1</v>
      </c>
      <c r="AZ2" s="34">
        <v>0</v>
      </c>
    </row>
    <row r="3" spans="1:52" ht="12" customHeight="1" hidden="1" outlineLevel="1">
      <c r="A3" s="35">
        <v>10000</v>
      </c>
      <c r="B3" s="35">
        <v>11</v>
      </c>
      <c r="C3" s="35">
        <v>2000</v>
      </c>
      <c r="D3" s="35">
        <v>473</v>
      </c>
      <c r="F3" s="35">
        <v>0</v>
      </c>
      <c r="G3" s="35">
        <v>223</v>
      </c>
      <c r="H3" s="35">
        <v>10000</v>
      </c>
      <c r="I3" s="35">
        <v>361</v>
      </c>
      <c r="K3" s="35">
        <v>0</v>
      </c>
      <c r="L3" s="35">
        <v>78</v>
      </c>
      <c r="M3" s="35">
        <v>10000</v>
      </c>
      <c r="N3" s="35">
        <v>547</v>
      </c>
      <c r="P3" s="35">
        <v>5</v>
      </c>
      <c r="Q3" s="35">
        <v>10</v>
      </c>
      <c r="R3" s="35">
        <v>63</v>
      </c>
      <c r="S3" s="35">
        <v>5</v>
      </c>
      <c r="T3" s="35">
        <v>509</v>
      </c>
      <c r="V3" s="35">
        <v>10000</v>
      </c>
      <c r="W3" s="35">
        <v>16</v>
      </c>
      <c r="X3" s="35">
        <v>2000</v>
      </c>
      <c r="Y3" s="35">
        <v>502</v>
      </c>
      <c r="AA3" s="36">
        <v>0.4</v>
      </c>
      <c r="AB3" s="35">
        <v>10</v>
      </c>
      <c r="AC3" s="35">
        <v>6</v>
      </c>
      <c r="AD3" s="35">
        <v>2</v>
      </c>
      <c r="AE3" s="35">
        <v>0</v>
      </c>
      <c r="AF3" s="35">
        <v>0</v>
      </c>
      <c r="AG3" s="35">
        <v>0</v>
      </c>
      <c r="AI3" s="35">
        <v>50000</v>
      </c>
      <c r="AJ3" s="35">
        <v>100000</v>
      </c>
      <c r="AK3" s="35">
        <v>1</v>
      </c>
      <c r="AM3" s="34">
        <v>1</v>
      </c>
      <c r="AN3" s="34">
        <v>5</v>
      </c>
      <c r="AP3" s="34">
        <v>3</v>
      </c>
      <c r="AQ3" s="34">
        <v>6</v>
      </c>
      <c r="AR3" s="34">
        <v>1</v>
      </c>
      <c r="AT3" s="34">
        <v>1.5</v>
      </c>
      <c r="AU3" s="34">
        <v>3</v>
      </c>
      <c r="AV3" s="34">
        <v>1</v>
      </c>
      <c r="AX3" s="34">
        <v>1</v>
      </c>
      <c r="AY3" s="34">
        <v>2</v>
      </c>
      <c r="AZ3" s="34">
        <v>1</v>
      </c>
    </row>
    <row r="4" spans="1:52" ht="12" customHeight="1" hidden="1" outlineLevel="1">
      <c r="A4" s="35">
        <v>12000</v>
      </c>
      <c r="B4" s="35">
        <v>14</v>
      </c>
      <c r="C4" s="35">
        <v>3000</v>
      </c>
      <c r="D4" s="35">
        <v>483</v>
      </c>
      <c r="F4" s="35">
        <v>10000</v>
      </c>
      <c r="G4" s="35">
        <v>8</v>
      </c>
      <c r="H4" s="35">
        <v>2000</v>
      </c>
      <c r="I4" s="35">
        <v>544</v>
      </c>
      <c r="K4" s="35">
        <v>10000</v>
      </c>
      <c r="L4" s="35">
        <v>6</v>
      </c>
      <c r="M4" s="35">
        <v>2000</v>
      </c>
      <c r="N4" s="35">
        <v>595</v>
      </c>
      <c r="P4" s="35">
        <v>10</v>
      </c>
      <c r="Q4" s="35">
        <v>15</v>
      </c>
      <c r="R4" s="35">
        <v>62</v>
      </c>
      <c r="S4" s="35">
        <v>5</v>
      </c>
      <c r="T4" s="35">
        <v>511</v>
      </c>
      <c r="V4" s="35">
        <v>12000</v>
      </c>
      <c r="W4" s="35">
        <v>19</v>
      </c>
      <c r="X4" s="35">
        <v>3000</v>
      </c>
      <c r="Y4" s="35">
        <v>522</v>
      </c>
      <c r="AA4" s="36">
        <v>0.8</v>
      </c>
      <c r="AB4" s="35">
        <v>10</v>
      </c>
      <c r="AC4" s="35">
        <v>8</v>
      </c>
      <c r="AD4" s="35">
        <v>4</v>
      </c>
      <c r="AE4" s="35">
        <v>2</v>
      </c>
      <c r="AF4" s="35">
        <v>0</v>
      </c>
      <c r="AG4" s="35">
        <v>0</v>
      </c>
      <c r="AI4" s="35">
        <v>100000</v>
      </c>
      <c r="AJ4" s="35">
        <v>200000</v>
      </c>
      <c r="AK4" s="35">
        <v>2</v>
      </c>
      <c r="AM4" s="34">
        <v>2</v>
      </c>
      <c r="AN4" s="34">
        <v>6</v>
      </c>
      <c r="AP4" s="34">
        <v>6</v>
      </c>
      <c r="AQ4" s="34">
        <v>9</v>
      </c>
      <c r="AR4" s="34">
        <v>2</v>
      </c>
      <c r="AT4" s="34">
        <v>3</v>
      </c>
      <c r="AU4" s="34">
        <v>4.5</v>
      </c>
      <c r="AV4" s="34">
        <v>2</v>
      </c>
      <c r="AX4" s="34">
        <v>2</v>
      </c>
      <c r="AY4" s="34">
        <v>3</v>
      </c>
      <c r="AZ4" s="34">
        <v>2</v>
      </c>
    </row>
    <row r="5" spans="1:52" ht="12" customHeight="1" hidden="1" outlineLevel="1">
      <c r="A5" s="35">
        <v>15000</v>
      </c>
      <c r="B5" s="35">
        <v>20</v>
      </c>
      <c r="C5" s="35">
        <v>5000</v>
      </c>
      <c r="D5" s="35">
        <v>493</v>
      </c>
      <c r="F5" s="35">
        <v>12000</v>
      </c>
      <c r="G5" s="35">
        <v>11</v>
      </c>
      <c r="H5" s="35">
        <v>3000</v>
      </c>
      <c r="I5" s="35">
        <v>548</v>
      </c>
      <c r="K5" s="35">
        <v>12000</v>
      </c>
      <c r="L5" s="35">
        <v>7</v>
      </c>
      <c r="M5" s="35">
        <v>3000</v>
      </c>
      <c r="N5" s="35">
        <v>603</v>
      </c>
      <c r="P5" s="35">
        <v>15</v>
      </c>
      <c r="Q5" s="35">
        <v>20</v>
      </c>
      <c r="R5" s="35">
        <v>63</v>
      </c>
      <c r="S5" s="35">
        <v>5</v>
      </c>
      <c r="T5" s="35">
        <v>508</v>
      </c>
      <c r="V5" s="35">
        <v>15000</v>
      </c>
      <c r="W5" s="35">
        <v>28</v>
      </c>
      <c r="X5" s="35">
        <v>5000</v>
      </c>
      <c r="Y5" s="35">
        <v>533</v>
      </c>
      <c r="AA5" s="36">
        <v>1.2</v>
      </c>
      <c r="AB5" s="35">
        <v>10</v>
      </c>
      <c r="AC5" s="35">
        <v>10</v>
      </c>
      <c r="AD5" s="35">
        <v>6</v>
      </c>
      <c r="AE5" s="35">
        <v>4</v>
      </c>
      <c r="AF5" s="35">
        <v>0</v>
      </c>
      <c r="AG5" s="35">
        <v>0</v>
      </c>
      <c r="AI5" s="35">
        <v>200000</v>
      </c>
      <c r="AJ5" s="35">
        <v>300000</v>
      </c>
      <c r="AK5" s="35">
        <v>3</v>
      </c>
      <c r="AM5" s="34">
        <v>3</v>
      </c>
      <c r="AN5" s="34">
        <v>7</v>
      </c>
      <c r="AP5" s="34">
        <v>9</v>
      </c>
      <c r="AQ5" s="34">
        <v>12</v>
      </c>
      <c r="AR5" s="34">
        <v>3</v>
      </c>
      <c r="AT5" s="34">
        <v>4.5</v>
      </c>
      <c r="AU5" s="34">
        <v>6</v>
      </c>
      <c r="AV5" s="34">
        <v>3</v>
      </c>
      <c r="AX5" s="34">
        <v>3</v>
      </c>
      <c r="AY5" s="34">
        <v>4</v>
      </c>
      <c r="AZ5" s="34">
        <v>3</v>
      </c>
    </row>
    <row r="6" spans="1:52" ht="12" customHeight="1" hidden="1" outlineLevel="1">
      <c r="A6" s="35">
        <v>20000</v>
      </c>
      <c r="B6" s="35">
        <v>16</v>
      </c>
      <c r="C6" s="35">
        <v>5000</v>
      </c>
      <c r="D6" s="35">
        <v>509</v>
      </c>
      <c r="F6" s="35">
        <v>15000</v>
      </c>
      <c r="G6" s="35">
        <v>14</v>
      </c>
      <c r="H6" s="35">
        <v>5000</v>
      </c>
      <c r="I6" s="35">
        <v>561</v>
      </c>
      <c r="K6" s="35">
        <v>15000</v>
      </c>
      <c r="L6" s="35">
        <v>11</v>
      </c>
      <c r="M6" s="35">
        <v>5000</v>
      </c>
      <c r="N6" s="35">
        <v>605</v>
      </c>
      <c r="P6" s="35">
        <v>20</v>
      </c>
      <c r="Q6" s="35">
        <v>30</v>
      </c>
      <c r="R6" s="35">
        <v>62</v>
      </c>
      <c r="S6" s="35">
        <v>10</v>
      </c>
      <c r="T6" s="35">
        <v>636</v>
      </c>
      <c r="V6" s="35">
        <v>20000</v>
      </c>
      <c r="W6" s="35">
        <v>23</v>
      </c>
      <c r="X6" s="35">
        <v>5000</v>
      </c>
      <c r="Y6" s="35">
        <v>553</v>
      </c>
      <c r="AA6" s="36">
        <v>1.6</v>
      </c>
      <c r="AB6" s="35">
        <v>10</v>
      </c>
      <c r="AC6" s="35">
        <v>10</v>
      </c>
      <c r="AD6" s="35">
        <v>8</v>
      </c>
      <c r="AE6" s="35">
        <v>4</v>
      </c>
      <c r="AF6" s="35">
        <v>2</v>
      </c>
      <c r="AG6" s="35">
        <v>0</v>
      </c>
      <c r="AI6" s="35">
        <v>300000</v>
      </c>
      <c r="AJ6" s="35">
        <v>400000</v>
      </c>
      <c r="AK6" s="35">
        <v>4</v>
      </c>
      <c r="AM6" s="34">
        <v>4</v>
      </c>
      <c r="AN6" s="34">
        <v>8</v>
      </c>
      <c r="AP6" s="34">
        <v>12</v>
      </c>
      <c r="AQ6" s="34">
        <v>15</v>
      </c>
      <c r="AR6" s="34">
        <v>4</v>
      </c>
      <c r="AT6" s="34">
        <v>6</v>
      </c>
      <c r="AU6" s="34">
        <v>7.5</v>
      </c>
      <c r="AV6" s="34">
        <v>4</v>
      </c>
      <c r="AX6" s="34">
        <v>4</v>
      </c>
      <c r="AY6" s="34">
        <v>5</v>
      </c>
      <c r="AZ6" s="34">
        <v>4</v>
      </c>
    </row>
    <row r="7" spans="1:52" ht="12" customHeight="1" hidden="1" outlineLevel="1">
      <c r="A7" s="35">
        <v>25000</v>
      </c>
      <c r="B7" s="35">
        <v>13</v>
      </c>
      <c r="C7" s="35">
        <v>5000</v>
      </c>
      <c r="D7" s="35">
        <v>524</v>
      </c>
      <c r="F7" s="35">
        <v>20000</v>
      </c>
      <c r="G7" s="35">
        <v>12</v>
      </c>
      <c r="H7" s="35">
        <v>5000</v>
      </c>
      <c r="I7" s="35">
        <v>569</v>
      </c>
      <c r="K7" s="35">
        <v>20000</v>
      </c>
      <c r="L7" s="35">
        <v>10</v>
      </c>
      <c r="M7" s="35">
        <v>5000</v>
      </c>
      <c r="N7" s="35">
        <v>609</v>
      </c>
      <c r="P7" s="35">
        <v>30</v>
      </c>
      <c r="Q7" s="35">
        <v>40</v>
      </c>
      <c r="R7" s="35">
        <v>63</v>
      </c>
      <c r="S7" s="35">
        <v>10</v>
      </c>
      <c r="T7" s="35">
        <v>633</v>
      </c>
      <c r="V7" s="35">
        <v>25000</v>
      </c>
      <c r="W7" s="35">
        <v>19</v>
      </c>
      <c r="X7" s="35">
        <v>5000</v>
      </c>
      <c r="Y7" s="35">
        <v>573</v>
      </c>
      <c r="AA7" s="36">
        <v>2.4</v>
      </c>
      <c r="AB7" s="35">
        <v>10</v>
      </c>
      <c r="AC7" s="35">
        <v>10</v>
      </c>
      <c r="AD7" s="35">
        <v>10</v>
      </c>
      <c r="AE7" s="35">
        <v>6</v>
      </c>
      <c r="AF7" s="35">
        <v>2</v>
      </c>
      <c r="AG7" s="35">
        <v>0</v>
      </c>
      <c r="AI7" s="35">
        <v>400000</v>
      </c>
      <c r="AJ7" s="35">
        <v>500000</v>
      </c>
      <c r="AK7" s="35">
        <v>5</v>
      </c>
      <c r="AM7" s="34">
        <v>5</v>
      </c>
      <c r="AN7" s="34">
        <v>9</v>
      </c>
      <c r="AP7" s="34">
        <v>15</v>
      </c>
      <c r="AQ7" s="34">
        <v>18</v>
      </c>
      <c r="AR7" s="34">
        <v>5</v>
      </c>
      <c r="AT7" s="34">
        <v>7.5</v>
      </c>
      <c r="AU7" s="34">
        <v>9</v>
      </c>
      <c r="AV7" s="34">
        <v>5</v>
      </c>
      <c r="AX7" s="34">
        <v>5</v>
      </c>
      <c r="AY7" s="34">
        <v>6</v>
      </c>
      <c r="AZ7" s="34">
        <v>5</v>
      </c>
    </row>
    <row r="8" spans="1:52" ht="12" customHeight="1" hidden="1" outlineLevel="1">
      <c r="A8" s="35">
        <v>30000</v>
      </c>
      <c r="B8" s="35">
        <v>24</v>
      </c>
      <c r="C8" s="35">
        <v>10000</v>
      </c>
      <c r="D8" s="35">
        <v>530</v>
      </c>
      <c r="F8" s="35">
        <v>25000</v>
      </c>
      <c r="G8" s="35">
        <v>10</v>
      </c>
      <c r="H8" s="35">
        <v>5000</v>
      </c>
      <c r="I8" s="35">
        <v>579</v>
      </c>
      <c r="K8" s="35">
        <v>25000</v>
      </c>
      <c r="L8" s="35">
        <v>8</v>
      </c>
      <c r="M8" s="35">
        <v>5000</v>
      </c>
      <c r="N8" s="35">
        <v>619</v>
      </c>
      <c r="P8" s="35">
        <v>40</v>
      </c>
      <c r="Q8" s="35">
        <v>50</v>
      </c>
      <c r="R8" s="35">
        <v>63</v>
      </c>
      <c r="S8" s="35">
        <v>10</v>
      </c>
      <c r="T8" s="35">
        <v>633</v>
      </c>
      <c r="V8" s="35">
        <v>30000</v>
      </c>
      <c r="W8" s="35">
        <v>31</v>
      </c>
      <c r="X8" s="35">
        <v>10000</v>
      </c>
      <c r="Y8" s="35">
        <v>594</v>
      </c>
      <c r="AA8" s="36">
        <v>2.8</v>
      </c>
      <c r="AB8" s="35">
        <v>10</v>
      </c>
      <c r="AC8" s="35">
        <v>10</v>
      </c>
      <c r="AD8" s="35">
        <v>10</v>
      </c>
      <c r="AE8" s="35">
        <v>6</v>
      </c>
      <c r="AF8" s="35">
        <v>4</v>
      </c>
      <c r="AG8" s="35">
        <v>2</v>
      </c>
      <c r="AI8" s="35">
        <v>500000</v>
      </c>
      <c r="AJ8" s="35">
        <v>600000</v>
      </c>
      <c r="AK8" s="35">
        <v>6</v>
      </c>
      <c r="AM8" s="34">
        <v>6</v>
      </c>
      <c r="AN8" s="34">
        <v>10</v>
      </c>
      <c r="AP8" s="34">
        <v>18</v>
      </c>
      <c r="AQ8" s="34">
        <v>21</v>
      </c>
      <c r="AR8" s="34">
        <v>6</v>
      </c>
      <c r="AT8" s="34">
        <v>9</v>
      </c>
      <c r="AU8" s="34">
        <v>10.5</v>
      </c>
      <c r="AV8" s="34">
        <v>6</v>
      </c>
      <c r="AX8" s="34">
        <v>6</v>
      </c>
      <c r="AY8" s="34">
        <v>7</v>
      </c>
      <c r="AZ8" s="34">
        <v>6</v>
      </c>
    </row>
    <row r="9" spans="1:52" ht="12" customHeight="1" hidden="1" outlineLevel="1">
      <c r="A9" s="35">
        <v>40000</v>
      </c>
      <c r="B9" s="35">
        <v>19</v>
      </c>
      <c r="C9" s="35">
        <v>10000</v>
      </c>
      <c r="D9" s="35">
        <v>550</v>
      </c>
      <c r="F9" s="35">
        <v>30000</v>
      </c>
      <c r="G9" s="35">
        <v>16</v>
      </c>
      <c r="H9" s="35">
        <v>10000</v>
      </c>
      <c r="I9" s="35">
        <v>591</v>
      </c>
      <c r="K9" s="35">
        <v>30000</v>
      </c>
      <c r="L9" s="35">
        <v>15</v>
      </c>
      <c r="M9" s="35">
        <v>10000</v>
      </c>
      <c r="N9" s="35">
        <v>622</v>
      </c>
      <c r="P9" s="35">
        <v>50</v>
      </c>
      <c r="Q9" s="35">
        <v>65</v>
      </c>
      <c r="R9" s="35">
        <v>62</v>
      </c>
      <c r="S9" s="35">
        <v>15</v>
      </c>
      <c r="T9" s="35">
        <v>742</v>
      </c>
      <c r="V9" s="35">
        <v>40000</v>
      </c>
      <c r="W9" s="35">
        <v>27</v>
      </c>
      <c r="X9" s="35">
        <v>10000</v>
      </c>
      <c r="Y9" s="35">
        <v>610</v>
      </c>
      <c r="AA9" s="36">
        <v>3.2</v>
      </c>
      <c r="AB9" s="35">
        <v>10</v>
      </c>
      <c r="AC9" s="35">
        <v>10</v>
      </c>
      <c r="AD9" s="35">
        <v>10</v>
      </c>
      <c r="AE9" s="35">
        <v>8</v>
      </c>
      <c r="AF9" s="35">
        <v>4</v>
      </c>
      <c r="AG9" s="35">
        <v>2</v>
      </c>
      <c r="AI9" s="35">
        <v>600000</v>
      </c>
      <c r="AJ9" s="35">
        <v>700000</v>
      </c>
      <c r="AK9" s="35">
        <v>7</v>
      </c>
      <c r="AM9" s="34">
        <v>7</v>
      </c>
      <c r="AN9" s="34">
        <v>11</v>
      </c>
      <c r="AP9" s="34">
        <v>21</v>
      </c>
      <c r="AQ9" s="34">
        <v>24</v>
      </c>
      <c r="AR9" s="34">
        <v>7</v>
      </c>
      <c r="AT9" s="34">
        <v>10.5</v>
      </c>
      <c r="AU9" s="34">
        <v>12</v>
      </c>
      <c r="AV9" s="34">
        <v>7</v>
      </c>
      <c r="AX9" s="34">
        <v>7</v>
      </c>
      <c r="AY9" s="34">
        <v>8</v>
      </c>
      <c r="AZ9" s="34">
        <v>7</v>
      </c>
    </row>
    <row r="10" spans="1:52" ht="12" customHeight="1" hidden="1" outlineLevel="1">
      <c r="A10" s="35">
        <v>50000</v>
      </c>
      <c r="B10" s="35">
        <v>16</v>
      </c>
      <c r="C10" s="35">
        <v>10000</v>
      </c>
      <c r="D10" s="35">
        <v>565</v>
      </c>
      <c r="F10" s="35">
        <v>40000</v>
      </c>
      <c r="G10" s="35">
        <v>14</v>
      </c>
      <c r="H10" s="35">
        <v>10000</v>
      </c>
      <c r="I10" s="35">
        <v>599</v>
      </c>
      <c r="K10" s="35">
        <v>40000</v>
      </c>
      <c r="L10" s="35">
        <v>12</v>
      </c>
      <c r="M10" s="35">
        <v>10000</v>
      </c>
      <c r="N10" s="35">
        <v>634</v>
      </c>
      <c r="P10" s="35">
        <v>65</v>
      </c>
      <c r="Q10" s="35">
        <v>85</v>
      </c>
      <c r="R10" s="35">
        <v>62</v>
      </c>
      <c r="S10" s="35">
        <v>20</v>
      </c>
      <c r="T10" s="35">
        <v>810</v>
      </c>
      <c r="V10" s="35">
        <v>50000</v>
      </c>
      <c r="W10" s="35">
        <v>22</v>
      </c>
      <c r="X10" s="35">
        <v>10000</v>
      </c>
      <c r="Y10" s="35">
        <v>635</v>
      </c>
      <c r="AA10" s="36">
        <v>4.4</v>
      </c>
      <c r="AB10" s="35">
        <v>10</v>
      </c>
      <c r="AC10" s="35">
        <v>10</v>
      </c>
      <c r="AD10" s="35">
        <v>10</v>
      </c>
      <c r="AE10" s="35">
        <v>10</v>
      </c>
      <c r="AF10" s="35">
        <v>4</v>
      </c>
      <c r="AG10" s="35">
        <v>2</v>
      </c>
      <c r="AI10" s="35">
        <v>700000</v>
      </c>
      <c r="AJ10" s="35">
        <v>800000</v>
      </c>
      <c r="AK10" s="35">
        <v>8</v>
      </c>
      <c r="AM10" s="34">
        <v>8</v>
      </c>
      <c r="AN10" s="34">
        <v>12</v>
      </c>
      <c r="AP10" s="34">
        <v>24</v>
      </c>
      <c r="AQ10" s="34">
        <v>27</v>
      </c>
      <c r="AR10" s="34">
        <v>8</v>
      </c>
      <c r="AT10" s="34">
        <v>12</v>
      </c>
      <c r="AU10" s="34">
        <v>13.5</v>
      </c>
      <c r="AV10" s="34">
        <v>8</v>
      </c>
      <c r="AX10" s="34">
        <v>8</v>
      </c>
      <c r="AY10" s="34">
        <v>9</v>
      </c>
      <c r="AZ10" s="34">
        <v>8</v>
      </c>
    </row>
    <row r="11" spans="1:52" ht="12" customHeight="1" hidden="1" outlineLevel="1">
      <c r="A11" s="35">
        <v>60000</v>
      </c>
      <c r="B11" s="35">
        <v>28</v>
      </c>
      <c r="C11" s="35">
        <v>20000</v>
      </c>
      <c r="D11" s="35">
        <v>577</v>
      </c>
      <c r="F11" s="35">
        <v>50000</v>
      </c>
      <c r="G11" s="35">
        <v>11</v>
      </c>
      <c r="H11" s="35">
        <v>10000</v>
      </c>
      <c r="I11" s="35">
        <v>614</v>
      </c>
      <c r="K11" s="35">
        <v>50000</v>
      </c>
      <c r="L11" s="35">
        <v>12</v>
      </c>
      <c r="M11" s="35">
        <v>10000</v>
      </c>
      <c r="N11" s="35">
        <v>634</v>
      </c>
      <c r="P11" s="35">
        <v>85</v>
      </c>
      <c r="Q11" s="35">
        <v>110</v>
      </c>
      <c r="R11" s="35">
        <v>63</v>
      </c>
      <c r="S11" s="35">
        <v>25</v>
      </c>
      <c r="T11" s="35">
        <v>860</v>
      </c>
      <c r="V11" s="35">
        <v>60000</v>
      </c>
      <c r="W11" s="35">
        <v>36</v>
      </c>
      <c r="X11" s="35">
        <v>20000</v>
      </c>
      <c r="Y11" s="35">
        <v>659</v>
      </c>
      <c r="AA11" s="36">
        <v>4.8</v>
      </c>
      <c r="AB11" s="35">
        <v>10</v>
      </c>
      <c r="AC11" s="35">
        <v>10</v>
      </c>
      <c r="AD11" s="35">
        <v>10</v>
      </c>
      <c r="AE11" s="35">
        <v>10</v>
      </c>
      <c r="AF11" s="35">
        <v>6</v>
      </c>
      <c r="AG11" s="35">
        <v>2</v>
      </c>
      <c r="AI11" s="35">
        <v>800000</v>
      </c>
      <c r="AJ11" s="35">
        <v>900000</v>
      </c>
      <c r="AK11" s="35">
        <v>9</v>
      </c>
      <c r="AM11" s="34">
        <v>9</v>
      </c>
      <c r="AN11" s="34">
        <v>12</v>
      </c>
      <c r="AP11" s="34">
        <v>27</v>
      </c>
      <c r="AQ11" s="34">
        <v>30</v>
      </c>
      <c r="AR11" s="34">
        <v>9</v>
      </c>
      <c r="AT11" s="34">
        <v>13.5</v>
      </c>
      <c r="AU11" s="34">
        <v>15</v>
      </c>
      <c r="AV11" s="34">
        <v>9</v>
      </c>
      <c r="AX11" s="34">
        <v>9</v>
      </c>
      <c r="AY11" s="34">
        <v>10</v>
      </c>
      <c r="AZ11" s="34">
        <v>9</v>
      </c>
    </row>
    <row r="12" spans="1:52" ht="12" customHeight="1" hidden="1" outlineLevel="1">
      <c r="A12" s="35">
        <v>80000</v>
      </c>
      <c r="B12" s="35">
        <v>22</v>
      </c>
      <c r="C12" s="35">
        <v>20000</v>
      </c>
      <c r="D12" s="35">
        <v>601</v>
      </c>
      <c r="F12" s="35">
        <v>60000</v>
      </c>
      <c r="G12" s="35">
        <v>19</v>
      </c>
      <c r="H12" s="35">
        <v>20000</v>
      </c>
      <c r="I12" s="35">
        <v>623</v>
      </c>
      <c r="K12" s="35">
        <v>60000</v>
      </c>
      <c r="L12" s="35">
        <v>19</v>
      </c>
      <c r="M12" s="35">
        <v>20000</v>
      </c>
      <c r="N12" s="35">
        <v>649</v>
      </c>
      <c r="P12" s="35">
        <v>110</v>
      </c>
      <c r="Q12" s="35">
        <v>140</v>
      </c>
      <c r="R12" s="35">
        <v>63</v>
      </c>
      <c r="S12" s="35">
        <v>30</v>
      </c>
      <c r="T12" s="35">
        <v>907</v>
      </c>
      <c r="V12" s="35">
        <v>80000</v>
      </c>
      <c r="W12" s="35">
        <v>29</v>
      </c>
      <c r="X12" s="35">
        <v>20000</v>
      </c>
      <c r="Y12" s="35">
        <v>687</v>
      </c>
      <c r="AA12" s="36">
        <v>5.2</v>
      </c>
      <c r="AB12" s="35">
        <v>10</v>
      </c>
      <c r="AC12" s="35">
        <v>10</v>
      </c>
      <c r="AD12" s="35">
        <v>10</v>
      </c>
      <c r="AE12" s="35">
        <v>10</v>
      </c>
      <c r="AF12" s="35">
        <v>6</v>
      </c>
      <c r="AG12" s="35">
        <v>4</v>
      </c>
      <c r="AI12" s="35">
        <v>900000</v>
      </c>
      <c r="AJ12" s="35">
        <v>1000000</v>
      </c>
      <c r="AK12" s="35">
        <v>10</v>
      </c>
      <c r="AM12" s="34">
        <v>10</v>
      </c>
      <c r="AN12" s="34">
        <v>13</v>
      </c>
      <c r="AP12" s="34">
        <v>30</v>
      </c>
      <c r="AR12" s="34">
        <v>10</v>
      </c>
      <c r="AT12" s="34">
        <v>15</v>
      </c>
      <c r="AV12" s="34">
        <v>10</v>
      </c>
      <c r="AX12" s="34">
        <v>10</v>
      </c>
      <c r="AY12" s="34">
        <v>11</v>
      </c>
      <c r="AZ12" s="34">
        <v>10</v>
      </c>
    </row>
    <row r="13" spans="1:40" ht="12" customHeight="1" hidden="1" outlineLevel="1">
      <c r="A13" s="35">
        <v>100000</v>
      </c>
      <c r="B13" s="35">
        <v>19</v>
      </c>
      <c r="C13" s="35">
        <v>20000</v>
      </c>
      <c r="D13" s="35">
        <v>616</v>
      </c>
      <c r="F13" s="35">
        <v>80000</v>
      </c>
      <c r="G13" s="35">
        <v>16</v>
      </c>
      <c r="H13" s="35">
        <v>20000</v>
      </c>
      <c r="I13" s="35">
        <v>635</v>
      </c>
      <c r="K13" s="35">
        <v>80000</v>
      </c>
      <c r="L13" s="35">
        <v>16</v>
      </c>
      <c r="M13" s="35">
        <v>20000</v>
      </c>
      <c r="N13" s="35">
        <v>661</v>
      </c>
      <c r="P13" s="35">
        <v>140</v>
      </c>
      <c r="Q13" s="35">
        <v>180</v>
      </c>
      <c r="R13" s="35">
        <v>62</v>
      </c>
      <c r="S13" s="35">
        <v>40</v>
      </c>
      <c r="T13" s="35">
        <v>984</v>
      </c>
      <c r="V13" s="35">
        <v>100000</v>
      </c>
      <c r="W13" s="35">
        <v>26</v>
      </c>
      <c r="X13" s="35">
        <v>20000</v>
      </c>
      <c r="Y13" s="35">
        <v>702</v>
      </c>
      <c r="AA13" s="36">
        <v>6.8</v>
      </c>
      <c r="AB13" s="35">
        <v>10</v>
      </c>
      <c r="AC13" s="35">
        <v>10</v>
      </c>
      <c r="AD13" s="35">
        <v>10</v>
      </c>
      <c r="AE13" s="35">
        <v>10</v>
      </c>
      <c r="AF13" s="35">
        <v>8</v>
      </c>
      <c r="AG13" s="35">
        <v>4</v>
      </c>
      <c r="AI13" s="35">
        <v>1000000</v>
      </c>
      <c r="AJ13" s="35">
        <v>1100000</v>
      </c>
      <c r="AK13" s="35">
        <v>11</v>
      </c>
      <c r="AM13" s="34">
        <v>11</v>
      </c>
      <c r="AN13" s="34">
        <v>13</v>
      </c>
    </row>
    <row r="14" spans="1:40" ht="12" customHeight="1" hidden="1" outlineLevel="1">
      <c r="A14" s="35">
        <v>120000</v>
      </c>
      <c r="B14" s="35">
        <v>26</v>
      </c>
      <c r="C14" s="35">
        <v>30000</v>
      </c>
      <c r="D14" s="35">
        <v>626</v>
      </c>
      <c r="F14" s="35">
        <v>100000</v>
      </c>
      <c r="G14" s="35">
        <v>13</v>
      </c>
      <c r="H14" s="35">
        <v>20000</v>
      </c>
      <c r="I14" s="35">
        <v>650</v>
      </c>
      <c r="K14" s="35">
        <v>100000</v>
      </c>
      <c r="L14" s="35">
        <v>15</v>
      </c>
      <c r="M14" s="35">
        <v>20000</v>
      </c>
      <c r="N14" s="35">
        <v>666</v>
      </c>
      <c r="P14" s="35">
        <v>180</v>
      </c>
      <c r="Q14" s="35">
        <v>230</v>
      </c>
      <c r="R14" s="35">
        <v>62</v>
      </c>
      <c r="S14" s="35">
        <v>50</v>
      </c>
      <c r="T14" s="35">
        <v>1040</v>
      </c>
      <c r="V14" s="35">
        <v>120000</v>
      </c>
      <c r="W14" s="35">
        <v>32</v>
      </c>
      <c r="X14" s="35">
        <v>30000</v>
      </c>
      <c r="Y14" s="35">
        <v>730</v>
      </c>
      <c r="AA14" s="36">
        <v>7.2</v>
      </c>
      <c r="AB14" s="35">
        <v>10</v>
      </c>
      <c r="AC14" s="35">
        <v>10</v>
      </c>
      <c r="AD14" s="35">
        <v>10</v>
      </c>
      <c r="AE14" s="35">
        <v>10</v>
      </c>
      <c r="AF14" s="35">
        <v>8</v>
      </c>
      <c r="AG14" s="35">
        <v>6</v>
      </c>
      <c r="AI14" s="35">
        <v>1100000</v>
      </c>
      <c r="AJ14" s="35">
        <v>1200000</v>
      </c>
      <c r="AK14" s="35">
        <v>12</v>
      </c>
      <c r="AM14" s="34">
        <v>12</v>
      </c>
      <c r="AN14" s="34">
        <v>14</v>
      </c>
    </row>
    <row r="15" spans="1:40" ht="12" customHeight="1" hidden="1" outlineLevel="1">
      <c r="A15" s="35">
        <v>150000</v>
      </c>
      <c r="B15" s="35">
        <v>34</v>
      </c>
      <c r="C15" s="35">
        <v>50000</v>
      </c>
      <c r="D15" s="35">
        <v>654</v>
      </c>
      <c r="F15" s="35">
        <v>120000</v>
      </c>
      <c r="G15" s="35">
        <v>16</v>
      </c>
      <c r="H15" s="35">
        <v>30000</v>
      </c>
      <c r="I15" s="35">
        <v>664</v>
      </c>
      <c r="K15" s="35">
        <v>120000</v>
      </c>
      <c r="L15" s="35">
        <v>20</v>
      </c>
      <c r="M15" s="35">
        <v>30000</v>
      </c>
      <c r="N15" s="35">
        <v>676</v>
      </c>
      <c r="P15" s="35">
        <v>230</v>
      </c>
      <c r="Q15" s="35">
        <v>300</v>
      </c>
      <c r="R15" s="35">
        <v>63</v>
      </c>
      <c r="S15" s="35">
        <v>70</v>
      </c>
      <c r="T15" s="35">
        <v>1119</v>
      </c>
      <c r="V15" s="35">
        <v>150000</v>
      </c>
      <c r="W15" s="35">
        <v>45</v>
      </c>
      <c r="X15" s="35">
        <v>50000</v>
      </c>
      <c r="Y15" s="35">
        <v>755</v>
      </c>
      <c r="AA15" s="36">
        <v>8.8</v>
      </c>
      <c r="AB15" s="35">
        <v>10</v>
      </c>
      <c r="AC15" s="35">
        <v>10</v>
      </c>
      <c r="AD15" s="35">
        <v>10</v>
      </c>
      <c r="AE15" s="35">
        <v>10</v>
      </c>
      <c r="AF15" s="35">
        <v>10</v>
      </c>
      <c r="AG15" s="35">
        <v>6</v>
      </c>
      <c r="AI15" s="35">
        <v>1200000</v>
      </c>
      <c r="AJ15" s="35">
        <v>1300000</v>
      </c>
      <c r="AK15" s="35">
        <v>13</v>
      </c>
      <c r="AM15" s="34">
        <v>13</v>
      </c>
      <c r="AN15" s="34">
        <v>14</v>
      </c>
    </row>
    <row r="16" spans="1:40" ht="12" customHeight="1" hidden="1" outlineLevel="1">
      <c r="A16" s="35">
        <v>200000</v>
      </c>
      <c r="B16" s="35">
        <v>28</v>
      </c>
      <c r="C16" s="35">
        <v>50000</v>
      </c>
      <c r="D16" s="35">
        <v>678</v>
      </c>
      <c r="F16" s="35">
        <v>150000</v>
      </c>
      <c r="G16" s="35">
        <v>23</v>
      </c>
      <c r="H16" s="35">
        <v>50000</v>
      </c>
      <c r="I16" s="35">
        <v>675</v>
      </c>
      <c r="K16" s="35">
        <v>150000</v>
      </c>
      <c r="L16" s="35">
        <v>27</v>
      </c>
      <c r="M16" s="35">
        <v>50000</v>
      </c>
      <c r="N16" s="35">
        <v>695</v>
      </c>
      <c r="P16" s="35">
        <v>300</v>
      </c>
      <c r="Q16" s="35">
        <v>390</v>
      </c>
      <c r="R16" s="35">
        <v>62</v>
      </c>
      <c r="S16" s="35">
        <v>90</v>
      </c>
      <c r="T16" s="35">
        <v>1183</v>
      </c>
      <c r="V16" s="35">
        <v>200000</v>
      </c>
      <c r="W16" s="35">
        <v>35</v>
      </c>
      <c r="X16" s="35">
        <v>50000</v>
      </c>
      <c r="Y16" s="35">
        <v>795</v>
      </c>
      <c r="AA16" s="36">
        <v>10.8</v>
      </c>
      <c r="AB16" s="35">
        <v>10</v>
      </c>
      <c r="AC16" s="35">
        <v>10</v>
      </c>
      <c r="AD16" s="35">
        <v>10</v>
      </c>
      <c r="AE16" s="35">
        <v>10</v>
      </c>
      <c r="AF16" s="35">
        <v>10</v>
      </c>
      <c r="AG16" s="35">
        <v>8</v>
      </c>
      <c r="AI16" s="35">
        <v>1300000</v>
      </c>
      <c r="AJ16" s="35">
        <v>1400000</v>
      </c>
      <c r="AK16" s="35">
        <v>14</v>
      </c>
      <c r="AM16" s="34">
        <v>14</v>
      </c>
      <c r="AN16" s="34">
        <v>15</v>
      </c>
    </row>
    <row r="17" spans="1:40" ht="12" customHeight="1" hidden="1" outlineLevel="1">
      <c r="A17" s="35">
        <v>250000</v>
      </c>
      <c r="B17" s="35">
        <v>24</v>
      </c>
      <c r="C17" s="35">
        <v>50000</v>
      </c>
      <c r="D17" s="35">
        <v>698</v>
      </c>
      <c r="F17" s="35">
        <v>200000</v>
      </c>
      <c r="G17" s="35">
        <v>19</v>
      </c>
      <c r="H17" s="35">
        <v>50000</v>
      </c>
      <c r="I17" s="35">
        <v>691</v>
      </c>
      <c r="K17" s="35">
        <v>200000</v>
      </c>
      <c r="L17" s="35">
        <v>24</v>
      </c>
      <c r="M17" s="35">
        <v>50000</v>
      </c>
      <c r="N17" s="35">
        <v>707</v>
      </c>
      <c r="P17" s="35">
        <v>390</v>
      </c>
      <c r="Q17" s="35">
        <v>510</v>
      </c>
      <c r="R17" s="35">
        <v>63</v>
      </c>
      <c r="S17" s="35">
        <v>120</v>
      </c>
      <c r="T17" s="35">
        <v>1247</v>
      </c>
      <c r="V17" s="35">
        <v>250000</v>
      </c>
      <c r="W17" s="35">
        <v>30</v>
      </c>
      <c r="X17" s="35">
        <v>50000</v>
      </c>
      <c r="Y17" s="35">
        <v>820</v>
      </c>
      <c r="AA17" s="36">
        <v>13.6</v>
      </c>
      <c r="AB17" s="35">
        <v>10</v>
      </c>
      <c r="AC17" s="35">
        <v>10</v>
      </c>
      <c r="AD17" s="35">
        <v>10</v>
      </c>
      <c r="AE17" s="35">
        <v>10</v>
      </c>
      <c r="AF17" s="35">
        <v>10</v>
      </c>
      <c r="AG17" s="35">
        <v>10</v>
      </c>
      <c r="AI17" s="35">
        <v>1400000</v>
      </c>
      <c r="AJ17" s="35">
        <v>1500000</v>
      </c>
      <c r="AK17" s="35">
        <v>15</v>
      </c>
      <c r="AM17" s="34">
        <v>15</v>
      </c>
      <c r="AN17" s="34">
        <v>15</v>
      </c>
    </row>
    <row r="18" spans="1:37" ht="12" customHeight="1" hidden="1" outlineLevel="1">
      <c r="A18" s="35">
        <v>300000</v>
      </c>
      <c r="B18" s="35">
        <v>42</v>
      </c>
      <c r="C18" s="35">
        <v>100000</v>
      </c>
      <c r="D18" s="35">
        <v>716</v>
      </c>
      <c r="F18" s="35">
        <v>250000</v>
      </c>
      <c r="G18" s="35">
        <v>15</v>
      </c>
      <c r="H18" s="35">
        <v>50000</v>
      </c>
      <c r="I18" s="35">
        <v>711</v>
      </c>
      <c r="K18" s="35">
        <v>250000</v>
      </c>
      <c r="L18" s="35">
        <v>21</v>
      </c>
      <c r="M18" s="35">
        <v>50000</v>
      </c>
      <c r="N18" s="35">
        <v>722</v>
      </c>
      <c r="P18" s="35">
        <v>510</v>
      </c>
      <c r="Q18" s="35">
        <v>670</v>
      </c>
      <c r="R18" s="35">
        <v>62</v>
      </c>
      <c r="S18" s="35">
        <v>160</v>
      </c>
      <c r="T18" s="35">
        <v>1318</v>
      </c>
      <c r="V18" s="35">
        <v>300000</v>
      </c>
      <c r="W18" s="35">
        <v>51</v>
      </c>
      <c r="X18" s="35">
        <v>100000</v>
      </c>
      <c r="Y18" s="35">
        <v>847</v>
      </c>
      <c r="AI18" s="35">
        <v>1500000</v>
      </c>
      <c r="AJ18" s="35">
        <v>1600000</v>
      </c>
      <c r="AK18" s="35">
        <v>16</v>
      </c>
    </row>
    <row r="19" spans="1:37" ht="12" customHeight="1" hidden="1" outlineLevel="1">
      <c r="A19" s="35">
        <v>400000</v>
      </c>
      <c r="B19" s="35">
        <v>34</v>
      </c>
      <c r="C19" s="35">
        <v>100000</v>
      </c>
      <c r="D19" s="35">
        <v>748</v>
      </c>
      <c r="F19" s="35">
        <v>300000</v>
      </c>
      <c r="G19" s="35">
        <v>27</v>
      </c>
      <c r="H19" s="35">
        <v>100000</v>
      </c>
      <c r="I19" s="35">
        <v>720</v>
      </c>
      <c r="K19" s="35">
        <v>300000</v>
      </c>
      <c r="L19" s="35">
        <v>37</v>
      </c>
      <c r="M19" s="35">
        <v>100000</v>
      </c>
      <c r="N19" s="35">
        <v>737</v>
      </c>
      <c r="P19" s="35">
        <v>670</v>
      </c>
      <c r="Q19" s="35">
        <v>870</v>
      </c>
      <c r="R19" s="35">
        <v>63</v>
      </c>
      <c r="S19" s="35">
        <v>200</v>
      </c>
      <c r="T19" s="35">
        <v>1367</v>
      </c>
      <c r="V19" s="35">
        <v>400000</v>
      </c>
      <c r="W19" s="35">
        <v>40</v>
      </c>
      <c r="X19" s="35">
        <v>100000</v>
      </c>
      <c r="Y19" s="35">
        <v>891</v>
      </c>
      <c r="AI19" s="35">
        <v>1600000</v>
      </c>
      <c r="AJ19" s="35">
        <v>1700000</v>
      </c>
      <c r="AK19" s="35">
        <v>17</v>
      </c>
    </row>
    <row r="20" spans="1:37" ht="12" customHeight="1" hidden="1" outlineLevel="1">
      <c r="A20" s="35">
        <v>500000</v>
      </c>
      <c r="B20" s="35">
        <v>25</v>
      </c>
      <c r="C20" s="35">
        <v>100000</v>
      </c>
      <c r="D20" s="35">
        <v>793</v>
      </c>
      <c r="F20" s="35">
        <v>400000</v>
      </c>
      <c r="G20" s="35">
        <v>21</v>
      </c>
      <c r="H20" s="35">
        <v>100000</v>
      </c>
      <c r="I20" s="35">
        <v>744</v>
      </c>
      <c r="K20" s="35">
        <v>400000</v>
      </c>
      <c r="L20" s="35">
        <v>32</v>
      </c>
      <c r="M20" s="35">
        <v>100000</v>
      </c>
      <c r="N20" s="35">
        <v>757</v>
      </c>
      <c r="P20" s="35">
        <v>870</v>
      </c>
      <c r="Q20" s="35">
        <v>1130</v>
      </c>
      <c r="R20" s="35">
        <v>62</v>
      </c>
      <c r="S20" s="35">
        <v>260</v>
      </c>
      <c r="T20" s="35">
        <v>1434</v>
      </c>
      <c r="V20" s="35">
        <v>500000</v>
      </c>
      <c r="W20" s="35">
        <v>36</v>
      </c>
      <c r="X20" s="35">
        <v>100000</v>
      </c>
      <c r="Y20" s="35">
        <v>911</v>
      </c>
      <c r="AI20" s="35">
        <v>1700000</v>
      </c>
      <c r="AJ20" s="35">
        <v>1800000</v>
      </c>
      <c r="AK20" s="35">
        <v>18</v>
      </c>
    </row>
    <row r="21" spans="1:37" ht="12" customHeight="1" hidden="1" outlineLevel="1">
      <c r="A21" s="35">
        <v>600000</v>
      </c>
      <c r="B21" s="35">
        <v>25</v>
      </c>
      <c r="C21" s="35">
        <v>200000</v>
      </c>
      <c r="D21" s="35">
        <v>868</v>
      </c>
      <c r="F21" s="35">
        <v>500000</v>
      </c>
      <c r="G21" s="35">
        <v>18</v>
      </c>
      <c r="H21" s="35">
        <v>100000</v>
      </c>
      <c r="I21" s="35">
        <v>759</v>
      </c>
      <c r="K21" s="35">
        <v>500000</v>
      </c>
      <c r="L21" s="35">
        <v>28</v>
      </c>
      <c r="M21" s="35">
        <v>100000</v>
      </c>
      <c r="N21" s="35">
        <v>777</v>
      </c>
      <c r="P21" s="35">
        <v>1130</v>
      </c>
      <c r="Q21" s="35">
        <v>1460</v>
      </c>
      <c r="R21" s="35">
        <v>63</v>
      </c>
      <c r="S21" s="35">
        <v>330</v>
      </c>
      <c r="T21" s="35">
        <v>1488</v>
      </c>
      <c r="V21" s="35">
        <v>600000</v>
      </c>
      <c r="W21" s="35">
        <v>57</v>
      </c>
      <c r="X21" s="35">
        <v>200000</v>
      </c>
      <c r="Y21" s="35">
        <v>956</v>
      </c>
      <c r="AI21" s="35">
        <v>1800000</v>
      </c>
      <c r="AJ21" s="35">
        <v>1900000</v>
      </c>
      <c r="AK21" s="35">
        <v>19</v>
      </c>
    </row>
    <row r="22" spans="1:37" ht="12" customHeight="1" hidden="1" outlineLevel="1">
      <c r="A22" s="35">
        <v>800000</v>
      </c>
      <c r="B22" s="35">
        <v>38</v>
      </c>
      <c r="C22" s="35">
        <v>200000</v>
      </c>
      <c r="D22" s="35">
        <v>816</v>
      </c>
      <c r="F22" s="35">
        <v>600000</v>
      </c>
      <c r="G22" s="35">
        <v>30</v>
      </c>
      <c r="H22" s="35">
        <v>200000</v>
      </c>
      <c r="I22" s="35">
        <v>777</v>
      </c>
      <c r="K22" s="35">
        <v>600000</v>
      </c>
      <c r="L22" s="35">
        <v>48</v>
      </c>
      <c r="M22" s="35">
        <v>200000</v>
      </c>
      <c r="N22" s="35">
        <v>801</v>
      </c>
      <c r="P22" s="35">
        <v>1460</v>
      </c>
      <c r="Q22" s="35">
        <v>1900</v>
      </c>
      <c r="R22" s="35">
        <v>63</v>
      </c>
      <c r="S22" s="35">
        <v>440</v>
      </c>
      <c r="T22" s="35">
        <v>1558</v>
      </c>
      <c r="V22" s="35">
        <v>800000</v>
      </c>
      <c r="W22" s="35">
        <v>47</v>
      </c>
      <c r="X22" s="35">
        <v>200000</v>
      </c>
      <c r="Y22" s="35">
        <v>996</v>
      </c>
      <c r="AI22" s="35">
        <v>1900000</v>
      </c>
      <c r="AJ22" s="35">
        <v>2000000</v>
      </c>
      <c r="AK22" s="35">
        <v>20</v>
      </c>
    </row>
    <row r="23" spans="1:37" ht="12" customHeight="1" hidden="1" outlineLevel="1">
      <c r="A23" s="35">
        <v>1000000</v>
      </c>
      <c r="B23" s="35">
        <v>39</v>
      </c>
      <c r="C23" s="35">
        <v>200000</v>
      </c>
      <c r="D23" s="35">
        <v>811</v>
      </c>
      <c r="F23" s="35">
        <v>800000</v>
      </c>
      <c r="G23" s="35">
        <v>24</v>
      </c>
      <c r="H23" s="35">
        <v>200000</v>
      </c>
      <c r="I23" s="35">
        <v>801</v>
      </c>
      <c r="K23" s="35">
        <v>800000</v>
      </c>
      <c r="L23" s="35">
        <v>42</v>
      </c>
      <c r="M23" s="35">
        <v>200000</v>
      </c>
      <c r="N23" s="35">
        <v>825</v>
      </c>
      <c r="P23" s="35">
        <v>1900</v>
      </c>
      <c r="Q23" s="35">
        <v>2470</v>
      </c>
      <c r="R23" s="35">
        <v>62</v>
      </c>
      <c r="S23" s="35">
        <v>570</v>
      </c>
      <c r="T23" s="35">
        <v>1624</v>
      </c>
      <c r="V23" s="35">
        <v>1000000</v>
      </c>
      <c r="W23" s="35">
        <v>41</v>
      </c>
      <c r="X23" s="35">
        <v>200000</v>
      </c>
      <c r="Y23" s="35">
        <v>1026</v>
      </c>
      <c r="AI23" s="35">
        <v>2000000</v>
      </c>
      <c r="AJ23" s="35">
        <v>3000000</v>
      </c>
      <c r="AK23" s="35">
        <v>21</v>
      </c>
    </row>
    <row r="24" spans="1:37" ht="12" customHeight="1" hidden="1" outlineLevel="1">
      <c r="A24" s="35">
        <v>1200000</v>
      </c>
      <c r="B24" s="35">
        <v>38</v>
      </c>
      <c r="C24" s="35">
        <v>300000</v>
      </c>
      <c r="D24" s="35">
        <v>893</v>
      </c>
      <c r="F24" s="35">
        <v>1000000</v>
      </c>
      <c r="G24" s="35">
        <v>21</v>
      </c>
      <c r="H24" s="35">
        <v>200000</v>
      </c>
      <c r="I24" s="35">
        <v>816</v>
      </c>
      <c r="K24" s="35">
        <v>1000000</v>
      </c>
      <c r="L24" s="35">
        <v>37</v>
      </c>
      <c r="M24" s="35">
        <v>200000</v>
      </c>
      <c r="N24" s="35">
        <v>850</v>
      </c>
      <c r="P24" s="35">
        <v>2470</v>
      </c>
      <c r="Q24" s="35">
        <v>3210</v>
      </c>
      <c r="R24" s="35">
        <v>62</v>
      </c>
      <c r="S24" s="35">
        <v>740</v>
      </c>
      <c r="T24" s="35">
        <v>1686</v>
      </c>
      <c r="V24" s="35">
        <v>1200000</v>
      </c>
      <c r="W24" s="35">
        <v>50</v>
      </c>
      <c r="X24" s="35">
        <v>300000</v>
      </c>
      <c r="Y24" s="35">
        <v>1072</v>
      </c>
      <c r="AI24" s="35">
        <v>3000000</v>
      </c>
      <c r="AJ24" s="35">
        <v>5000000</v>
      </c>
      <c r="AK24" s="35">
        <v>22</v>
      </c>
    </row>
    <row r="25" spans="1:37" ht="12" customHeight="1" hidden="1" outlineLevel="1">
      <c r="A25" s="35">
        <v>1500000</v>
      </c>
      <c r="B25" s="35">
        <v>36</v>
      </c>
      <c r="C25" s="35">
        <v>500000</v>
      </c>
      <c r="D25" s="35">
        <v>975</v>
      </c>
      <c r="F25" s="35">
        <v>1200000</v>
      </c>
      <c r="G25" s="35">
        <v>27</v>
      </c>
      <c r="H25" s="35">
        <v>300000</v>
      </c>
      <c r="I25" s="35">
        <v>834</v>
      </c>
      <c r="K25" s="35">
        <v>1200000</v>
      </c>
      <c r="L25" s="35">
        <v>48</v>
      </c>
      <c r="M25" s="35">
        <v>300000</v>
      </c>
      <c r="N25" s="35">
        <v>880</v>
      </c>
      <c r="P25" s="35">
        <v>3210</v>
      </c>
      <c r="Q25" s="35">
        <v>4180</v>
      </c>
      <c r="R25" s="35">
        <v>63</v>
      </c>
      <c r="S25" s="35">
        <v>970</v>
      </c>
      <c r="T25" s="35">
        <v>1747</v>
      </c>
      <c r="V25" s="35">
        <v>1500000</v>
      </c>
      <c r="W25" s="35">
        <v>70</v>
      </c>
      <c r="X25" s="35">
        <v>500000</v>
      </c>
      <c r="Y25" s="35">
        <v>1112</v>
      </c>
      <c r="AI25" s="35">
        <v>5000000</v>
      </c>
      <c r="AJ25" s="35">
        <v>7500000</v>
      </c>
      <c r="AK25" s="35">
        <v>23</v>
      </c>
    </row>
    <row r="26" spans="1:37" ht="12" customHeight="1" hidden="1" outlineLevel="1">
      <c r="A26" s="35">
        <v>2000000</v>
      </c>
      <c r="B26" s="35">
        <v>39</v>
      </c>
      <c r="C26" s="35">
        <v>500000</v>
      </c>
      <c r="D26" s="35">
        <v>963</v>
      </c>
      <c r="F26" s="35">
        <v>1500000</v>
      </c>
      <c r="G26" s="35">
        <v>36</v>
      </c>
      <c r="H26" s="35">
        <v>500000</v>
      </c>
      <c r="I26" s="35">
        <v>861</v>
      </c>
      <c r="K26" s="35">
        <v>1500000</v>
      </c>
      <c r="L26" s="35">
        <v>70</v>
      </c>
      <c r="M26" s="35">
        <v>500000</v>
      </c>
      <c r="N26" s="35">
        <v>910</v>
      </c>
      <c r="P26" s="35">
        <v>4180</v>
      </c>
      <c r="Q26" s="35">
        <v>5430</v>
      </c>
      <c r="R26" s="35">
        <v>63</v>
      </c>
      <c r="S26" s="35">
        <v>1250</v>
      </c>
      <c r="T26" s="35">
        <v>1808</v>
      </c>
      <c r="V26" s="35">
        <v>2000000</v>
      </c>
      <c r="W26" s="35">
        <v>57</v>
      </c>
      <c r="X26" s="35">
        <v>500000</v>
      </c>
      <c r="Y26" s="35">
        <v>1164</v>
      </c>
      <c r="AI26" s="35">
        <v>7500000</v>
      </c>
      <c r="AJ26" s="35">
        <v>10000000</v>
      </c>
      <c r="AK26" s="35">
        <v>24</v>
      </c>
    </row>
    <row r="27" spans="1:37" ht="12" customHeight="1" hidden="1" outlineLevel="1">
      <c r="A27" s="35">
        <v>2500000</v>
      </c>
      <c r="B27" s="35">
        <v>51</v>
      </c>
      <c r="C27" s="35">
        <v>500000</v>
      </c>
      <c r="D27" s="35">
        <v>903</v>
      </c>
      <c r="F27" s="35">
        <v>2000000</v>
      </c>
      <c r="G27" s="35">
        <v>29</v>
      </c>
      <c r="H27" s="35">
        <v>500000</v>
      </c>
      <c r="I27" s="35">
        <v>889</v>
      </c>
      <c r="K27" s="35">
        <v>2000000</v>
      </c>
      <c r="L27" s="35">
        <v>60</v>
      </c>
      <c r="M27" s="35">
        <v>500000</v>
      </c>
      <c r="N27" s="35">
        <v>950</v>
      </c>
      <c r="P27" s="35">
        <v>5430</v>
      </c>
      <c r="Q27" s="35">
        <v>7060</v>
      </c>
      <c r="R27" s="35">
        <v>62</v>
      </c>
      <c r="S27" s="35">
        <v>1630</v>
      </c>
      <c r="T27" s="35">
        <v>1876</v>
      </c>
      <c r="V27" s="35">
        <v>2500000</v>
      </c>
      <c r="W27" s="35">
        <v>48</v>
      </c>
      <c r="X27" s="35">
        <v>500000</v>
      </c>
      <c r="Y27" s="35">
        <v>1209</v>
      </c>
      <c r="AI27" s="35">
        <v>10000000</v>
      </c>
      <c r="AJ27" s="35"/>
      <c r="AK27" s="35">
        <v>25</v>
      </c>
    </row>
    <row r="28" spans="1:25" ht="12" customHeight="1" hidden="1" outlineLevel="1">
      <c r="A28" s="35">
        <v>3000000</v>
      </c>
      <c r="B28" s="35">
        <v>50</v>
      </c>
      <c r="C28" s="35">
        <v>1000000</v>
      </c>
      <c r="D28" s="35">
        <v>1059</v>
      </c>
      <c r="F28" s="35">
        <v>2500000</v>
      </c>
      <c r="G28" s="35">
        <v>25</v>
      </c>
      <c r="H28" s="35">
        <v>500000</v>
      </c>
      <c r="I28" s="35">
        <v>909</v>
      </c>
      <c r="K28" s="35">
        <v>2500000</v>
      </c>
      <c r="L28" s="35">
        <v>54</v>
      </c>
      <c r="M28" s="35">
        <v>500000</v>
      </c>
      <c r="N28" s="35">
        <v>980</v>
      </c>
      <c r="P28" s="35">
        <v>7060</v>
      </c>
      <c r="Q28" s="35">
        <v>9180</v>
      </c>
      <c r="R28" s="35">
        <v>62</v>
      </c>
      <c r="S28" s="35">
        <v>2120</v>
      </c>
      <c r="T28" s="35">
        <v>1939</v>
      </c>
      <c r="V28" s="35">
        <v>3000000</v>
      </c>
      <c r="W28" s="35">
        <v>79</v>
      </c>
      <c r="X28" s="35">
        <v>1000000</v>
      </c>
      <c r="Y28" s="35">
        <v>1260</v>
      </c>
    </row>
    <row r="29" spans="1:25" ht="12" customHeight="1" hidden="1" outlineLevel="1">
      <c r="A29" s="35">
        <v>4000000</v>
      </c>
      <c r="B29" s="35">
        <v>51</v>
      </c>
      <c r="C29" s="35">
        <v>1000000</v>
      </c>
      <c r="D29" s="35">
        <v>1055</v>
      </c>
      <c r="F29" s="35">
        <v>3000000</v>
      </c>
      <c r="G29" s="35">
        <v>41</v>
      </c>
      <c r="H29" s="35">
        <v>1000000</v>
      </c>
      <c r="I29" s="35">
        <v>936</v>
      </c>
      <c r="K29" s="35">
        <v>3000000</v>
      </c>
      <c r="L29" s="35">
        <v>92</v>
      </c>
      <c r="M29" s="35">
        <v>1000000</v>
      </c>
      <c r="N29" s="35">
        <v>1028</v>
      </c>
      <c r="P29" s="35">
        <v>9180</v>
      </c>
      <c r="Q29" s="35">
        <v>11930</v>
      </c>
      <c r="R29" s="35">
        <v>63</v>
      </c>
      <c r="S29" s="35">
        <v>2750</v>
      </c>
      <c r="T29" s="35">
        <v>1998</v>
      </c>
      <c r="V29" s="35">
        <v>4000000</v>
      </c>
      <c r="W29" s="35">
        <v>66</v>
      </c>
      <c r="X29" s="35">
        <v>1000000</v>
      </c>
      <c r="Y29" s="35">
        <v>1312</v>
      </c>
    </row>
    <row r="30" spans="1:25" ht="12" customHeight="1" hidden="1" outlineLevel="1">
      <c r="A30" s="35">
        <v>5000000</v>
      </c>
      <c r="B30" s="35">
        <v>51</v>
      </c>
      <c r="C30" s="35">
        <v>1000000</v>
      </c>
      <c r="D30" s="35">
        <v>1055</v>
      </c>
      <c r="F30" s="35">
        <v>4000000</v>
      </c>
      <c r="G30" s="35">
        <v>34</v>
      </c>
      <c r="H30" s="35">
        <v>1000000</v>
      </c>
      <c r="I30" s="35">
        <v>964</v>
      </c>
      <c r="K30" s="35">
        <v>4000000</v>
      </c>
      <c r="L30" s="35">
        <v>79</v>
      </c>
      <c r="M30" s="35">
        <v>1000000</v>
      </c>
      <c r="N30" s="35">
        <v>1080</v>
      </c>
      <c r="P30" s="35">
        <v>11930</v>
      </c>
      <c r="Q30" s="35">
        <v>15500</v>
      </c>
      <c r="R30" s="35">
        <v>62</v>
      </c>
      <c r="S30" s="35">
        <v>3570</v>
      </c>
      <c r="T30" s="35">
        <v>2065</v>
      </c>
      <c r="V30" s="35">
        <v>5000000</v>
      </c>
      <c r="W30" s="35">
        <v>55</v>
      </c>
      <c r="X30" s="35">
        <v>1000000</v>
      </c>
      <c r="Y30" s="35">
        <v>1367</v>
      </c>
    </row>
    <row r="31" spans="1:25" ht="12" customHeight="1" hidden="1" outlineLevel="1">
      <c r="A31" s="35">
        <v>6000000</v>
      </c>
      <c r="B31" s="35">
        <v>50</v>
      </c>
      <c r="C31" s="35">
        <v>2000000</v>
      </c>
      <c r="D31" s="35">
        <v>1211</v>
      </c>
      <c r="F31" s="35">
        <v>5000000</v>
      </c>
      <c r="G31" s="35">
        <v>29</v>
      </c>
      <c r="H31" s="35">
        <v>1000000</v>
      </c>
      <c r="I31" s="35">
        <v>989</v>
      </c>
      <c r="K31" s="35">
        <v>5000000</v>
      </c>
      <c r="L31" s="35">
        <v>70</v>
      </c>
      <c r="M31" s="35">
        <v>1000000</v>
      </c>
      <c r="N31" s="35">
        <v>1125</v>
      </c>
      <c r="P31" s="35">
        <v>15500</v>
      </c>
      <c r="Q31" s="35"/>
      <c r="R31" s="35">
        <v>0</v>
      </c>
      <c r="S31" s="35">
        <v>0</v>
      </c>
      <c r="T31" s="35">
        <v>2335</v>
      </c>
      <c r="V31" s="35">
        <v>6000000</v>
      </c>
      <c r="W31" s="35">
        <v>92</v>
      </c>
      <c r="X31" s="35">
        <v>2000000</v>
      </c>
      <c r="Y31" s="35">
        <v>1421</v>
      </c>
    </row>
    <row r="32" spans="1:25" ht="12" customHeight="1" hidden="1" outlineLevel="1">
      <c r="A32" s="35">
        <v>8000000</v>
      </c>
      <c r="B32" s="35">
        <v>64</v>
      </c>
      <c r="C32" s="35">
        <v>2000000</v>
      </c>
      <c r="D32" s="35">
        <v>1155</v>
      </c>
      <c r="F32" s="35">
        <v>6000000</v>
      </c>
      <c r="G32" s="35">
        <v>47</v>
      </c>
      <c r="H32" s="35">
        <v>2000000</v>
      </c>
      <c r="I32" s="35">
        <v>1022</v>
      </c>
      <c r="K32" s="35">
        <v>6000000</v>
      </c>
      <c r="L32" s="35">
        <v>122</v>
      </c>
      <c r="M32" s="35">
        <v>2000000</v>
      </c>
      <c r="N32" s="35">
        <v>1179</v>
      </c>
      <c r="V32" s="35">
        <v>8000000</v>
      </c>
      <c r="W32" s="35">
        <v>75</v>
      </c>
      <c r="X32" s="35">
        <v>2000000</v>
      </c>
      <c r="Y32" s="35">
        <v>1489</v>
      </c>
    </row>
    <row r="33" spans="1:25" ht="12" customHeight="1" hidden="1" outlineLevel="1">
      <c r="A33" s="35">
        <v>10000000</v>
      </c>
      <c r="B33" s="35">
        <v>62</v>
      </c>
      <c r="C33" s="35">
        <v>2000000</v>
      </c>
      <c r="D33" s="35">
        <v>1165</v>
      </c>
      <c r="F33" s="35">
        <v>8000000</v>
      </c>
      <c r="G33" s="35">
        <v>39</v>
      </c>
      <c r="H33" s="35">
        <v>2000000</v>
      </c>
      <c r="I33" s="35">
        <v>1054</v>
      </c>
      <c r="K33" s="35">
        <v>8000000</v>
      </c>
      <c r="L33" s="35">
        <v>104</v>
      </c>
      <c r="M33" s="35">
        <v>2000000</v>
      </c>
      <c r="N33" s="35">
        <v>1251</v>
      </c>
      <c r="V33" s="35">
        <v>10000000</v>
      </c>
      <c r="W33" s="35">
        <v>63</v>
      </c>
      <c r="X33" s="35">
        <v>2000000</v>
      </c>
      <c r="Y33" s="35">
        <v>1549</v>
      </c>
    </row>
    <row r="34" spans="1:25" ht="12" customHeight="1" hidden="1" outlineLevel="1">
      <c r="A34" s="35">
        <v>12000000</v>
      </c>
      <c r="B34" s="35">
        <v>64</v>
      </c>
      <c r="C34" s="35">
        <v>3000000</v>
      </c>
      <c r="D34" s="35">
        <v>1281</v>
      </c>
      <c r="F34" s="35">
        <v>10000000</v>
      </c>
      <c r="G34" s="35">
        <v>33</v>
      </c>
      <c r="H34" s="35">
        <v>2000000</v>
      </c>
      <c r="I34" s="35">
        <v>1084</v>
      </c>
      <c r="K34" s="35">
        <v>10000000</v>
      </c>
      <c r="L34" s="35">
        <v>93</v>
      </c>
      <c r="M34" s="35">
        <v>2000000</v>
      </c>
      <c r="N34" s="35">
        <v>1306</v>
      </c>
      <c r="V34" s="35">
        <v>12000000</v>
      </c>
      <c r="W34" s="35">
        <v>81</v>
      </c>
      <c r="X34" s="35">
        <v>3000000</v>
      </c>
      <c r="Y34" s="35">
        <v>1603</v>
      </c>
    </row>
    <row r="35" spans="1:25" ht="12" customHeight="1" hidden="1" outlineLevel="1">
      <c r="A35" s="35">
        <v>15000000</v>
      </c>
      <c r="B35" s="35">
        <v>76</v>
      </c>
      <c r="C35" s="35">
        <v>5000000</v>
      </c>
      <c r="D35" s="35">
        <v>1373</v>
      </c>
      <c r="F35" s="35">
        <v>12000000</v>
      </c>
      <c r="G35" s="35">
        <v>42</v>
      </c>
      <c r="H35" s="35">
        <v>3000000</v>
      </c>
      <c r="I35" s="35">
        <v>1114</v>
      </c>
      <c r="K35" s="35">
        <v>12000000</v>
      </c>
      <c r="L35" s="35">
        <v>123</v>
      </c>
      <c r="M35" s="35">
        <v>3000000</v>
      </c>
      <c r="N35" s="35">
        <v>1372</v>
      </c>
      <c r="V35" s="35">
        <v>15000000</v>
      </c>
      <c r="W35" s="35">
        <v>110</v>
      </c>
      <c r="X35" s="35">
        <v>5000000</v>
      </c>
      <c r="Y35" s="35">
        <v>1678</v>
      </c>
    </row>
    <row r="36" spans="1:25" ht="12" customHeight="1" hidden="1" outlineLevel="1">
      <c r="A36" s="35">
        <v>20000000</v>
      </c>
      <c r="B36" s="35">
        <v>76</v>
      </c>
      <c r="C36" s="35">
        <v>5000000</v>
      </c>
      <c r="D36" s="35">
        <v>1373</v>
      </c>
      <c r="F36" s="35">
        <v>15000000</v>
      </c>
      <c r="G36" s="35">
        <v>57</v>
      </c>
      <c r="H36" s="35">
        <v>5000000</v>
      </c>
      <c r="I36" s="35">
        <v>1153</v>
      </c>
      <c r="K36" s="35">
        <v>15000000</v>
      </c>
      <c r="L36" s="35">
        <v>175</v>
      </c>
      <c r="M36" s="35">
        <v>5000000</v>
      </c>
      <c r="N36" s="35">
        <v>1462</v>
      </c>
      <c r="V36" s="35">
        <v>20000000</v>
      </c>
      <c r="W36" s="35">
        <v>90</v>
      </c>
      <c r="X36" s="35">
        <v>5000000</v>
      </c>
      <c r="Y36" s="35">
        <v>1758</v>
      </c>
    </row>
    <row r="37" spans="1:25" ht="12" customHeight="1" hidden="1" outlineLevel="1">
      <c r="A37" s="35">
        <v>25000000</v>
      </c>
      <c r="B37" s="35">
        <v>75</v>
      </c>
      <c r="C37" s="35">
        <v>5000000</v>
      </c>
      <c r="D37" s="35">
        <v>1378</v>
      </c>
      <c r="F37" s="35">
        <v>20000000</v>
      </c>
      <c r="G37" s="35">
        <v>47</v>
      </c>
      <c r="H37" s="35">
        <v>5000000</v>
      </c>
      <c r="I37" s="35">
        <v>1193</v>
      </c>
      <c r="K37" s="35">
        <v>20000000</v>
      </c>
      <c r="L37" s="35">
        <v>151</v>
      </c>
      <c r="M37" s="35">
        <v>5000000</v>
      </c>
      <c r="N37" s="35">
        <v>1558</v>
      </c>
      <c r="V37" s="35">
        <v>25000000</v>
      </c>
      <c r="W37" s="35">
        <v>76</v>
      </c>
      <c r="X37" s="35">
        <v>5000000</v>
      </c>
      <c r="Y37" s="35">
        <v>1828</v>
      </c>
    </row>
    <row r="38" spans="1:25" ht="12" customHeight="1" hidden="1" outlineLevel="1">
      <c r="A38" s="35">
        <v>30000000</v>
      </c>
      <c r="B38" s="35">
        <v>89</v>
      </c>
      <c r="C38" s="35">
        <v>10000000</v>
      </c>
      <c r="D38" s="35">
        <v>1561</v>
      </c>
      <c r="F38" s="35">
        <v>25000000</v>
      </c>
      <c r="G38" s="35">
        <v>39</v>
      </c>
      <c r="H38" s="35">
        <v>5000000</v>
      </c>
      <c r="I38" s="35">
        <v>1233</v>
      </c>
      <c r="K38" s="35">
        <v>25000000</v>
      </c>
      <c r="L38" s="35">
        <v>134</v>
      </c>
      <c r="M38" s="35">
        <v>5000000</v>
      </c>
      <c r="N38" s="35">
        <v>1643</v>
      </c>
      <c r="V38" s="35">
        <v>30000000</v>
      </c>
      <c r="W38" s="35">
        <v>126</v>
      </c>
      <c r="X38" s="35">
        <v>10000000</v>
      </c>
      <c r="Y38" s="35">
        <v>1906</v>
      </c>
    </row>
    <row r="39" spans="1:25" ht="12" customHeight="1" hidden="1" outlineLevel="1">
      <c r="A39" s="35">
        <v>40000000</v>
      </c>
      <c r="B39" s="35">
        <v>89</v>
      </c>
      <c r="C39" s="35">
        <v>10000000</v>
      </c>
      <c r="D39" s="35">
        <v>1561</v>
      </c>
      <c r="F39" s="35">
        <v>30000000</v>
      </c>
      <c r="G39" s="35">
        <v>66</v>
      </c>
      <c r="H39" s="35">
        <v>10000000</v>
      </c>
      <c r="I39" s="35">
        <v>1269</v>
      </c>
      <c r="K39" s="35">
        <v>30000000</v>
      </c>
      <c r="L39" s="35">
        <v>0</v>
      </c>
      <c r="M39" s="35">
        <v>0</v>
      </c>
      <c r="N39" s="35">
        <v>2447</v>
      </c>
      <c r="V39" s="35">
        <v>40000000</v>
      </c>
      <c r="W39" s="35">
        <v>104</v>
      </c>
      <c r="X39" s="35">
        <v>10000000</v>
      </c>
      <c r="Y39" s="35">
        <v>1994</v>
      </c>
    </row>
    <row r="40" spans="1:25" ht="12" customHeight="1" hidden="1" outlineLevel="1">
      <c r="A40" s="35">
        <v>50000000</v>
      </c>
      <c r="B40" s="35">
        <v>88</v>
      </c>
      <c r="C40" s="35">
        <v>10000000</v>
      </c>
      <c r="D40" s="35">
        <v>1566</v>
      </c>
      <c r="F40" s="35">
        <v>40000000</v>
      </c>
      <c r="G40" s="35">
        <v>53</v>
      </c>
      <c r="H40" s="35">
        <v>10000000</v>
      </c>
      <c r="I40" s="35">
        <v>1321</v>
      </c>
      <c r="V40" s="35">
        <v>50000000</v>
      </c>
      <c r="W40" s="35">
        <v>87</v>
      </c>
      <c r="X40" s="35">
        <v>10000000</v>
      </c>
      <c r="Y40" s="35">
        <v>2079</v>
      </c>
    </row>
    <row r="41" spans="1:25" ht="12" customHeight="1" hidden="1" outlineLevel="1">
      <c r="A41" s="35">
        <v>60000000</v>
      </c>
      <c r="B41" s="35">
        <v>101</v>
      </c>
      <c r="C41" s="35">
        <v>20000000</v>
      </c>
      <c r="D41" s="35">
        <v>1791</v>
      </c>
      <c r="F41" s="35">
        <v>50000000</v>
      </c>
      <c r="G41" s="35">
        <v>46</v>
      </c>
      <c r="H41" s="35">
        <v>10000000</v>
      </c>
      <c r="I41" s="35">
        <v>1356</v>
      </c>
      <c r="V41" s="35">
        <v>60000000</v>
      </c>
      <c r="W41" s="35">
        <v>145</v>
      </c>
      <c r="X41" s="35">
        <v>20000000</v>
      </c>
      <c r="Y41" s="35">
        <v>2166</v>
      </c>
    </row>
    <row r="42" spans="1:25" ht="12" customHeight="1" hidden="1" outlineLevel="1">
      <c r="A42" s="35">
        <v>80000000</v>
      </c>
      <c r="B42" s="35">
        <v>114</v>
      </c>
      <c r="C42" s="35">
        <v>20000000</v>
      </c>
      <c r="D42" s="35">
        <v>1739</v>
      </c>
      <c r="F42" s="35">
        <v>60000000</v>
      </c>
      <c r="G42" s="35">
        <v>75</v>
      </c>
      <c r="H42" s="35">
        <v>20000000</v>
      </c>
      <c r="I42" s="35">
        <v>1407</v>
      </c>
      <c r="V42" s="35">
        <v>80000000</v>
      </c>
      <c r="W42" s="35">
        <v>119</v>
      </c>
      <c r="X42" s="35">
        <v>20000000</v>
      </c>
      <c r="Y42" s="35">
        <v>2270</v>
      </c>
    </row>
    <row r="43" spans="1:25" ht="12" customHeight="1" hidden="1" outlineLevel="1">
      <c r="A43" s="35">
        <v>100000000</v>
      </c>
      <c r="B43" s="35">
        <v>0</v>
      </c>
      <c r="C43" s="35">
        <v>0</v>
      </c>
      <c r="D43" s="35">
        <v>2309</v>
      </c>
      <c r="F43" s="35">
        <v>80000000</v>
      </c>
      <c r="G43" s="35">
        <v>61</v>
      </c>
      <c r="H43" s="35">
        <v>20000000</v>
      </c>
      <c r="I43" s="35">
        <v>1463</v>
      </c>
      <c r="V43" s="35">
        <v>100000000</v>
      </c>
      <c r="W43" s="35"/>
      <c r="X43" s="35"/>
      <c r="Y43" s="35">
        <v>2865</v>
      </c>
    </row>
    <row r="44" spans="6:9" ht="12" customHeight="1" hidden="1" outlineLevel="1">
      <c r="F44" s="35">
        <v>100000000</v>
      </c>
      <c r="G44" s="35">
        <v>53</v>
      </c>
      <c r="H44" s="35">
        <v>20000000</v>
      </c>
      <c r="I44" s="35">
        <v>1503</v>
      </c>
    </row>
    <row r="45" spans="6:9" ht="12" customHeight="1" hidden="1" outlineLevel="1">
      <c r="F45" s="35">
        <v>120000000</v>
      </c>
      <c r="G45" s="35">
        <v>66</v>
      </c>
      <c r="H45" s="35">
        <v>30000000</v>
      </c>
      <c r="I45" s="35">
        <v>1557</v>
      </c>
    </row>
    <row r="46" spans="6:9" ht="12" customHeight="1" hidden="1" outlineLevel="1">
      <c r="F46" s="35">
        <v>150000000</v>
      </c>
      <c r="G46" s="35">
        <v>91</v>
      </c>
      <c r="H46" s="35">
        <v>50000000</v>
      </c>
      <c r="I46" s="35">
        <v>1614</v>
      </c>
    </row>
    <row r="47" spans="6:9" ht="12" customHeight="1" hidden="1" outlineLevel="1">
      <c r="F47" s="35">
        <v>200000000</v>
      </c>
      <c r="G47" s="35">
        <v>73</v>
      </c>
      <c r="H47" s="35">
        <v>50000000</v>
      </c>
      <c r="I47" s="35">
        <v>1686</v>
      </c>
    </row>
    <row r="48" spans="6:9" ht="12" customHeight="1" hidden="1" outlineLevel="1">
      <c r="F48" s="35">
        <v>250000000</v>
      </c>
      <c r="G48" s="35">
        <v>63</v>
      </c>
      <c r="H48" s="35">
        <v>50000000</v>
      </c>
      <c r="I48" s="35">
        <v>1736</v>
      </c>
    </row>
    <row r="49" spans="6:9" ht="12" customHeight="1" hidden="1" outlineLevel="1">
      <c r="F49" s="35">
        <v>300000000</v>
      </c>
      <c r="G49" s="35">
        <v>0</v>
      </c>
      <c r="H49" s="35">
        <v>0</v>
      </c>
      <c r="I49" s="35">
        <v>2114</v>
      </c>
    </row>
    <row r="50" ht="12" customHeight="1" collapsed="1"/>
  </sheetData>
  <sheetProtection password="C7DA" sheet="1" selectLockedCells="1" selectUnlockedCells="1"/>
  <dataValidations count="2">
    <dataValidation allowBlank="1" showInputMessage="1" showErrorMessage="1" imeMode="off" sqref="A2:IV65536"/>
    <dataValidation allowBlank="1" showInputMessage="1" showErrorMessage="1" imeMode="on" sqref="A1:IV1"/>
  </dataValidations>
  <printOptions/>
  <pageMargins left="0.787" right="0.787" top="0.984" bottom="0.984" header="0.512" footer="0.512"/>
  <pageSetup fitToWidth="0" fitToHeight="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U184"/>
  <sheetViews>
    <sheetView showGridLines="0" showRowColHeaders="0" zoomScalePageLayoutView="0" workbookViewId="0" topLeftCell="A185">
      <selection activeCell="A185" sqref="A185"/>
    </sheetView>
  </sheetViews>
  <sheetFormatPr defaultColWidth="9.00390625" defaultRowHeight="12" customHeight="1" outlineLevelRow="1"/>
  <cols>
    <col min="1" max="1" width="21.00390625" style="38" bestFit="1" customWidth="1"/>
    <col min="2" max="2" width="9.00390625" style="38" customWidth="1"/>
    <col min="3" max="3" width="15.125" style="38" customWidth="1"/>
    <col min="4" max="4" width="15.50390625" style="38" customWidth="1"/>
    <col min="5" max="5" width="16.625" style="38" customWidth="1"/>
    <col min="6" max="16384" width="9.00390625" style="38" customWidth="1"/>
  </cols>
  <sheetData>
    <row r="1" ht="12" customHeight="1" hidden="1" outlineLevel="1">
      <c r="A1" s="38" t="s">
        <v>212</v>
      </c>
    </row>
    <row r="2" spans="1:5" ht="12" customHeight="1" hidden="1" outlineLevel="1">
      <c r="A2" s="38" t="s">
        <v>213</v>
      </c>
      <c r="B2" s="38" t="s">
        <v>214</v>
      </c>
      <c r="C2" s="38" t="s">
        <v>215</v>
      </c>
      <c r="D2" s="38" t="s">
        <v>216</v>
      </c>
      <c r="E2" s="38" t="s">
        <v>217</v>
      </c>
    </row>
    <row r="3" spans="1:5" ht="12" customHeight="1" hidden="1" outlineLevel="1">
      <c r="A3" s="39" t="s">
        <v>6</v>
      </c>
      <c r="B3" s="40">
        <f>IF(AND('入力票2'!$AH13="",'入力票2'!$BJ13=""),"",ROUNDDOWN(SUM('入力票2'!$AH13,'入力票2'!$BJ13)/2,0))</f>
      </c>
      <c r="C3" s="40">
        <f>IF(AND('入力票2'!$AH13="",'入力票2'!$BJ13="",'入力票2'!$CL13=""),"",ROUNDDOWN(SUM('入力票2'!$AH13,'入力票2'!$BJ13,'入力票2'!$CL13)/3,0))</f>
      </c>
      <c r="D3" s="41">
        <f>IF(B3="","",ROUNDDOWN((B3*VLOOKUP(B3,_X1,2,TRUE)/VLOOKUP(B3,_X1,3,TRUE))+VLOOKUP(B3,_X1,4,TRUE),0))</f>
      </c>
      <c r="E3" s="41">
        <f>IF(C3="","",ROUNDDOWN((C3*VLOOKUP(C3,_X1,2,TRUE)/VLOOKUP(C3,_X1,3,TRUE))+VLOOKUP(C3,_X1,4,TRUE),0))</f>
      </c>
    </row>
    <row r="4" spans="1:5" ht="12" customHeight="1" hidden="1" outlineLevel="1">
      <c r="A4" s="39" t="s">
        <v>7</v>
      </c>
      <c r="B4" s="40">
        <f>IF(AND('入力票2'!$AH14="",'入力票2'!$BJ14=""),"",ROUNDDOWN(SUM('入力票2'!$AH14,'入力票2'!$BJ14)/2,0))</f>
      </c>
      <c r="C4" s="40">
        <f>IF(AND('入力票2'!$AH14="",'入力票2'!$BJ14="",'入力票2'!$CL14=""),"",ROUNDDOWN(SUM('入力票2'!$AH14,'入力票2'!$BJ14,'入力票2'!$CL14)/3,0))</f>
      </c>
      <c r="D4" s="41">
        <f aca="true" t="shared" si="0" ref="D4:D35">IF(B4="","",ROUNDDOWN((B4*VLOOKUP(B4,_X1,2,TRUE)/VLOOKUP(B4,_X1,3,TRUE))+VLOOKUP(B4,_X1,4,TRUE),0))</f>
      </c>
      <c r="E4" s="41">
        <f aca="true" t="shared" si="1" ref="E4:E35">IF(C4="","",ROUNDDOWN((C4*VLOOKUP(C4,_X1,2,TRUE)/VLOOKUP(C4,_X1,3,TRUE))+VLOOKUP(C4,_X1,4,TRUE),0))</f>
      </c>
    </row>
    <row r="5" spans="1:5" ht="12" customHeight="1" hidden="1" outlineLevel="1">
      <c r="A5" s="39" t="s">
        <v>8</v>
      </c>
      <c r="B5" s="40">
        <f>IF(AND('入力票2'!$AH15="",'入力票2'!$BJ15=""),"",ROUNDDOWN(SUM('入力票2'!$AH15,'入力票2'!$BJ15)/2,0))</f>
      </c>
      <c r="C5" s="40">
        <f>IF(AND('入力票2'!$AH15="",'入力票2'!$BJ15="",'入力票2'!$CL15=""),"",ROUNDDOWN(SUM('入力票2'!$AH15,'入力票2'!$BJ15,'入力票2'!$CL15)/3,0))</f>
      </c>
      <c r="D5" s="41">
        <f t="shared" si="0"/>
      </c>
      <c r="E5" s="41">
        <f t="shared" si="1"/>
      </c>
    </row>
    <row r="6" spans="1:5" ht="12" customHeight="1" hidden="1" outlineLevel="1">
      <c r="A6" s="39" t="s">
        <v>10</v>
      </c>
      <c r="B6" s="40">
        <f>IF(AND('入力票2'!$AH16="",'入力票2'!$BJ16=""),"",ROUNDDOWN(SUM('入力票2'!$AH16,'入力票2'!$BJ16)/2,0))</f>
      </c>
      <c r="C6" s="40">
        <f>IF(AND('入力票2'!$AH16="",'入力票2'!$BJ16="",'入力票2'!$CL16=""),"",ROUNDDOWN(SUM('入力票2'!$AH16,'入力票2'!$BJ16,'入力票2'!$CL16)/3,0))</f>
      </c>
      <c r="D6" s="41">
        <f t="shared" si="0"/>
      </c>
      <c r="E6" s="41">
        <f t="shared" si="1"/>
      </c>
    </row>
    <row r="7" spans="1:5" ht="12" customHeight="1" hidden="1" outlineLevel="1">
      <c r="A7" s="39" t="s">
        <v>12</v>
      </c>
      <c r="B7" s="40">
        <f>IF(AND('入力票2'!$AH17="",'入力票2'!$BJ17=""),"",ROUNDDOWN(SUM('入力票2'!$AH17,'入力票2'!$BJ17)/2,0))</f>
      </c>
      <c r="C7" s="40">
        <f>IF(AND('入力票2'!$AH17="",'入力票2'!$BJ17="",'入力票2'!$CL17=""),"",ROUNDDOWN(SUM('入力票2'!$AH17,'入力票2'!$BJ17,'入力票2'!$CL17)/3,0))</f>
      </c>
      <c r="D7" s="41">
        <f t="shared" si="0"/>
      </c>
      <c r="E7" s="41">
        <f t="shared" si="1"/>
      </c>
    </row>
    <row r="8" spans="1:5" ht="12" customHeight="1" hidden="1" outlineLevel="1">
      <c r="A8" s="39" t="s">
        <v>14</v>
      </c>
      <c r="B8" s="40">
        <f>IF(AND('入力票2'!$AH18="",'入力票2'!$BJ18=""),"",ROUNDDOWN(SUM('入力票2'!$AH18,'入力票2'!$BJ18)/2,0))</f>
      </c>
      <c r="C8" s="40">
        <f>IF(AND('入力票2'!$AH18="",'入力票2'!$BJ18="",'入力票2'!$CL18=""),"",ROUNDDOWN(SUM('入力票2'!$AH18,'入力票2'!$BJ18,'入力票2'!$CL18)/3,0))</f>
      </c>
      <c r="D8" s="41">
        <f t="shared" si="0"/>
      </c>
      <c r="E8" s="41">
        <f t="shared" si="1"/>
      </c>
    </row>
    <row r="9" spans="1:5" ht="12" customHeight="1" hidden="1" outlineLevel="1">
      <c r="A9" s="39" t="s">
        <v>16</v>
      </c>
      <c r="B9" s="40">
        <f>IF(AND('入力票2'!$AH19="",'入力票2'!$BJ19=""),"",ROUNDDOWN(SUM('入力票2'!$AH19,'入力票2'!$BJ19)/2,0))</f>
      </c>
      <c r="C9" s="40">
        <f>IF(AND('入力票2'!$AH19="",'入力票2'!$BJ19="",'入力票2'!$CL19=""),"",ROUNDDOWN(SUM('入力票2'!$AH19,'入力票2'!$BJ19,'入力票2'!$CL19)/3,0))</f>
      </c>
      <c r="D9" s="41">
        <f t="shared" si="0"/>
      </c>
      <c r="E9" s="41">
        <f t="shared" si="1"/>
      </c>
    </row>
    <row r="10" spans="1:5" ht="12" customHeight="1" hidden="1" outlineLevel="1">
      <c r="A10" s="39" t="s">
        <v>18</v>
      </c>
      <c r="B10" s="40">
        <f>IF(AND('入力票2'!$AH20="",'入力票2'!$BJ20=""),"",ROUNDDOWN(SUM('入力票2'!$AH20,'入力票2'!$BJ20)/2,0))</f>
      </c>
      <c r="C10" s="40">
        <f>IF(AND('入力票2'!$AH20="",'入力票2'!$BJ20="",'入力票2'!$CL20=""),"",ROUNDDOWN(SUM('入力票2'!$AH20,'入力票2'!$BJ20,'入力票2'!$CL20)/3,0))</f>
      </c>
      <c r="D10" s="41">
        <f t="shared" si="0"/>
      </c>
      <c r="E10" s="41">
        <f t="shared" si="1"/>
      </c>
    </row>
    <row r="11" spans="1:5" ht="12" customHeight="1" hidden="1" outlineLevel="1">
      <c r="A11" s="39" t="s">
        <v>20</v>
      </c>
      <c r="B11" s="40">
        <f>IF(AND('入力票2'!$AH21="",'入力票2'!$BJ21=""),"",ROUNDDOWN(SUM('入力票2'!$AH21,'入力票2'!$BJ21)/2,0))</f>
      </c>
      <c r="C11" s="40">
        <f>IF(AND('入力票2'!$AH21="",'入力票2'!$BJ21="",'入力票2'!$CL21=""),"",ROUNDDOWN(SUM('入力票2'!$AH21,'入力票2'!$BJ21,'入力票2'!$CL21)/3,0))</f>
      </c>
      <c r="D11" s="41">
        <f t="shared" si="0"/>
      </c>
      <c r="E11" s="41">
        <f t="shared" si="1"/>
      </c>
    </row>
    <row r="12" spans="1:5" ht="12" customHeight="1" hidden="1" outlineLevel="1">
      <c r="A12" s="39" t="s">
        <v>22</v>
      </c>
      <c r="B12" s="40">
        <f>IF(AND('入力票2'!$AH22="",'入力票2'!$BJ22=""),"",ROUNDDOWN(SUM('入力票2'!$AH22,'入力票2'!$BJ22)/2,0))</f>
      </c>
      <c r="C12" s="40">
        <f>IF(AND('入力票2'!$AH22="",'入力票2'!$BJ22="",'入力票2'!$CL22=""),"",ROUNDDOWN(SUM('入力票2'!$AH22,'入力票2'!$BJ22,'入力票2'!$CL22)/3,0))</f>
      </c>
      <c r="D12" s="41">
        <f t="shared" si="0"/>
      </c>
      <c r="E12" s="41">
        <f t="shared" si="1"/>
      </c>
    </row>
    <row r="13" spans="1:5" ht="12" customHeight="1" hidden="1" outlineLevel="1">
      <c r="A13" s="39" t="s">
        <v>24</v>
      </c>
      <c r="B13" s="40">
        <f>IF(AND('入力票2'!$AH23="",'入力票2'!$BJ23=""),"",ROUNDDOWN(SUM('入力票2'!$AH23,'入力票2'!$BJ23)/2,0))</f>
      </c>
      <c r="C13" s="40">
        <f>IF(AND('入力票2'!$AH23="",'入力票2'!$BJ23="",'入力票2'!$CL23=""),"",ROUNDDOWN(SUM('入力票2'!$AH23,'入力票2'!$BJ23,'入力票2'!$CL23)/3,0))</f>
      </c>
      <c r="D13" s="41">
        <f t="shared" si="0"/>
      </c>
      <c r="E13" s="41">
        <f t="shared" si="1"/>
      </c>
    </row>
    <row r="14" spans="1:5" ht="12" customHeight="1" hidden="1" outlineLevel="1">
      <c r="A14" s="39" t="s">
        <v>26</v>
      </c>
      <c r="B14" s="40">
        <f>IF(AND('入力票2'!$AH24="",'入力票2'!$BJ24=""),"",ROUNDDOWN(SUM('入力票2'!$AH24,'入力票2'!$BJ24)/2,0))</f>
      </c>
      <c r="C14" s="40">
        <f>IF(AND('入力票2'!$AH24="",'入力票2'!$BJ24="",'入力票2'!$CL24=""),"",ROUNDDOWN(SUM('入力票2'!$AH24,'入力票2'!$BJ24,'入力票2'!$CL24)/3,0))</f>
      </c>
      <c r="D14" s="41">
        <f t="shared" si="0"/>
      </c>
      <c r="E14" s="41">
        <f t="shared" si="1"/>
      </c>
    </row>
    <row r="15" spans="1:5" ht="12" customHeight="1" hidden="1" outlineLevel="1">
      <c r="A15" s="39" t="s">
        <v>28</v>
      </c>
      <c r="B15" s="40">
        <f>IF(AND('入力票2'!$AH25="",'入力票2'!$BJ25=""),"",ROUNDDOWN(SUM('入力票2'!$AH25,'入力票2'!$BJ25)/2,0))</f>
      </c>
      <c r="C15" s="40">
        <f>IF(AND('入力票2'!$AH25="",'入力票2'!$BJ25="",'入力票2'!$CL25=""),"",ROUNDDOWN(SUM('入力票2'!$AH25,'入力票2'!$BJ25,'入力票2'!$CL25)/3,0))</f>
      </c>
      <c r="D15" s="41">
        <f t="shared" si="0"/>
      </c>
      <c r="E15" s="41">
        <f t="shared" si="1"/>
      </c>
    </row>
    <row r="16" spans="1:5" ht="12" customHeight="1" hidden="1" outlineLevel="1">
      <c r="A16" s="39" t="s">
        <v>30</v>
      </c>
      <c r="B16" s="40">
        <f>IF(AND('入力票2'!$AH26="",'入力票2'!$BJ26=""),"",ROUNDDOWN(SUM('入力票2'!$AH26,'入力票2'!$BJ26)/2,0))</f>
      </c>
      <c r="C16" s="40">
        <f>IF(AND('入力票2'!$AH26="",'入力票2'!$BJ26="",'入力票2'!$CL26=""),"",ROUNDDOWN(SUM('入力票2'!$AH26,'入力票2'!$BJ26,'入力票2'!$CL26)/3,0))</f>
      </c>
      <c r="D16" s="41">
        <f t="shared" si="0"/>
      </c>
      <c r="E16" s="41">
        <f t="shared" si="1"/>
      </c>
    </row>
    <row r="17" spans="1:5" ht="12" customHeight="1" hidden="1" outlineLevel="1">
      <c r="A17" s="39" t="s">
        <v>32</v>
      </c>
      <c r="B17" s="40">
        <f>IF(AND('入力票2'!$AH27="",'入力票2'!$BJ27=""),"",ROUNDDOWN(SUM('入力票2'!$AH27,'入力票2'!$BJ27)/2,0))</f>
      </c>
      <c r="C17" s="40">
        <f>IF(AND('入力票2'!$AH27="",'入力票2'!$BJ27="",'入力票2'!$CL27=""),"",ROUNDDOWN(SUM('入力票2'!$AH27,'入力票2'!$BJ27,'入力票2'!$CL27)/3,0))</f>
      </c>
      <c r="D17" s="41">
        <f t="shared" si="0"/>
      </c>
      <c r="E17" s="41">
        <f t="shared" si="1"/>
      </c>
    </row>
    <row r="18" spans="1:5" ht="12" customHeight="1" hidden="1" outlineLevel="1">
      <c r="A18" s="39" t="s">
        <v>34</v>
      </c>
      <c r="B18" s="40">
        <f>IF(AND('入力票2'!$AH28="",'入力票2'!$BJ28=""),"",ROUNDDOWN(SUM('入力票2'!$AH28,'入力票2'!$BJ28)/2,0))</f>
      </c>
      <c r="C18" s="40">
        <f>IF(AND('入力票2'!$AH28="",'入力票2'!$BJ28="",'入力票2'!$CL28=""),"",ROUNDDOWN(SUM('入力票2'!$AH28,'入力票2'!$BJ28,'入力票2'!$CL28)/3,0))</f>
      </c>
      <c r="D18" s="41">
        <f t="shared" si="0"/>
      </c>
      <c r="E18" s="41">
        <f t="shared" si="1"/>
      </c>
    </row>
    <row r="19" spans="1:5" ht="12" customHeight="1" hidden="1" outlineLevel="1">
      <c r="A19" s="39" t="s">
        <v>35</v>
      </c>
      <c r="B19" s="40">
        <f>IF(AND('入力票2'!$AH29="",'入力票2'!$BJ29=""),"",ROUNDDOWN(SUM('入力票2'!$AH29,'入力票2'!$BJ29)/2,0))</f>
      </c>
      <c r="C19" s="40">
        <f>IF(AND('入力票2'!$AH29="",'入力票2'!$BJ29="",'入力票2'!$CL29=""),"",ROUNDDOWN(SUM('入力票2'!$AH29,'入力票2'!$BJ29,'入力票2'!$CL29)/3,0))</f>
      </c>
      <c r="D19" s="41">
        <f t="shared" si="0"/>
      </c>
      <c r="E19" s="41">
        <f t="shared" si="1"/>
      </c>
    </row>
    <row r="20" spans="1:5" ht="12" customHeight="1" hidden="1" outlineLevel="1">
      <c r="A20" s="39" t="s">
        <v>37</v>
      </c>
      <c r="B20" s="40">
        <f>IF(AND('入力票2'!$AH30="",'入力票2'!$BJ30=""),"",ROUNDDOWN(SUM('入力票2'!$AH30,'入力票2'!$BJ30)/2,0))</f>
      </c>
      <c r="C20" s="40">
        <f>IF(AND('入力票2'!$AH30="",'入力票2'!$BJ30="",'入力票2'!$CL30=""),"",ROUNDDOWN(SUM('入力票2'!$AH30,'入力票2'!$BJ30,'入力票2'!$CL30)/3,0))</f>
      </c>
      <c r="D20" s="41">
        <f t="shared" si="0"/>
      </c>
      <c r="E20" s="41">
        <f t="shared" si="1"/>
      </c>
    </row>
    <row r="21" spans="1:5" ht="12" customHeight="1" hidden="1" outlineLevel="1">
      <c r="A21" s="39" t="s">
        <v>39</v>
      </c>
      <c r="B21" s="40">
        <f>IF(AND('入力票2'!$AH31="",'入力票2'!$BJ31=""),"",ROUNDDOWN(SUM('入力票2'!$AH31,'入力票2'!$BJ31)/2,0))</f>
      </c>
      <c r="C21" s="40">
        <f>IF(AND('入力票2'!$AH31="",'入力票2'!$BJ31="",'入力票2'!$CL31=""),"",ROUNDDOWN(SUM('入力票2'!$AH31,'入力票2'!$BJ31,'入力票2'!$CL31)/3,0))</f>
      </c>
      <c r="D21" s="41">
        <f t="shared" si="0"/>
      </c>
      <c r="E21" s="41">
        <f t="shared" si="1"/>
      </c>
    </row>
    <row r="22" spans="1:5" ht="12" customHeight="1" hidden="1" outlineLevel="1">
      <c r="A22" s="39" t="s">
        <v>41</v>
      </c>
      <c r="B22" s="40">
        <f>IF(AND('入力票2'!$AH32="",'入力票2'!$BJ32=""),"",ROUNDDOWN(SUM('入力票2'!$AH32,'入力票2'!$BJ32)/2,0))</f>
      </c>
      <c r="C22" s="40">
        <f>IF(AND('入力票2'!$AH32="",'入力票2'!$BJ32="",'入力票2'!$CL32=""),"",ROUNDDOWN(SUM('入力票2'!$AH32,'入力票2'!$BJ32,'入力票2'!$CL32)/3,0))</f>
      </c>
      <c r="D22" s="41">
        <f t="shared" si="0"/>
      </c>
      <c r="E22" s="41">
        <f t="shared" si="1"/>
      </c>
    </row>
    <row r="23" spans="1:5" ht="12" customHeight="1" hidden="1" outlineLevel="1">
      <c r="A23" s="39" t="s">
        <v>43</v>
      </c>
      <c r="B23" s="40">
        <f>IF(AND('入力票2'!$AH33="",'入力票2'!$BJ33=""),"",ROUNDDOWN(SUM('入力票2'!$AH33,'入力票2'!$BJ33)/2,0))</f>
      </c>
      <c r="C23" s="40">
        <f>IF(AND('入力票2'!$AH33="",'入力票2'!$BJ33="",'入力票2'!$CL33=""),"",ROUNDDOWN(SUM('入力票2'!$AH33,'入力票2'!$BJ33,'入力票2'!$CL33)/3,0))</f>
      </c>
      <c r="D23" s="41">
        <f t="shared" si="0"/>
      </c>
      <c r="E23" s="41">
        <f t="shared" si="1"/>
      </c>
    </row>
    <row r="24" spans="1:5" ht="12" customHeight="1" hidden="1" outlineLevel="1">
      <c r="A24" s="39" t="s">
        <v>45</v>
      </c>
      <c r="B24" s="40">
        <f>IF(AND('入力票2'!$AH34="",'入力票2'!$BJ34=""),"",ROUNDDOWN(SUM('入力票2'!$AH34,'入力票2'!$BJ34)/2,0))</f>
      </c>
      <c r="C24" s="40">
        <f>IF(AND('入力票2'!$AH34="",'入力票2'!$BJ34="",'入力票2'!$CL34=""),"",ROUNDDOWN(SUM('入力票2'!$AH34,'入力票2'!$BJ34,'入力票2'!$CL34)/3,0))</f>
      </c>
      <c r="D24" s="41">
        <f t="shared" si="0"/>
      </c>
      <c r="E24" s="41">
        <f t="shared" si="1"/>
      </c>
    </row>
    <row r="25" spans="1:5" ht="12" customHeight="1" hidden="1" outlineLevel="1">
      <c r="A25" s="39" t="s">
        <v>47</v>
      </c>
      <c r="B25" s="40">
        <f>IF(AND('入力票2'!$AH35="",'入力票2'!$BJ35=""),"",ROUNDDOWN(SUM('入力票2'!$AH35,'入力票2'!$BJ35)/2,0))</f>
      </c>
      <c r="C25" s="40">
        <f>IF(AND('入力票2'!$AH35="",'入力票2'!$BJ35="",'入力票2'!$CL35=""),"",ROUNDDOWN(SUM('入力票2'!$AH35,'入力票2'!$BJ35,'入力票2'!$CL35)/3,0))</f>
      </c>
      <c r="D25" s="41">
        <f t="shared" si="0"/>
      </c>
      <c r="E25" s="41">
        <f t="shared" si="1"/>
      </c>
    </row>
    <row r="26" spans="1:5" ht="12" customHeight="1" hidden="1" outlineLevel="1">
      <c r="A26" s="39" t="s">
        <v>49</v>
      </c>
      <c r="B26" s="40">
        <f>IF(AND('入力票2'!$AH36="",'入力票2'!$BJ36=""),"",ROUNDDOWN(SUM('入力票2'!$AH36,'入力票2'!$BJ36)/2,0))</f>
      </c>
      <c r="C26" s="40">
        <f>IF(AND('入力票2'!$AH36="",'入力票2'!$BJ36="",'入力票2'!$CL36=""),"",ROUNDDOWN(SUM('入力票2'!$AH36,'入力票2'!$BJ36,'入力票2'!$CL36)/3,0))</f>
      </c>
      <c r="D26" s="41">
        <f t="shared" si="0"/>
      </c>
      <c r="E26" s="41">
        <f t="shared" si="1"/>
      </c>
    </row>
    <row r="27" spans="1:5" ht="12" customHeight="1" hidden="1" outlineLevel="1">
      <c r="A27" s="39" t="s">
        <v>51</v>
      </c>
      <c r="B27" s="40">
        <f>IF(AND('入力票2'!$AH37="",'入力票2'!$BJ37=""),"",ROUNDDOWN(SUM('入力票2'!$AH37,'入力票2'!$BJ37)/2,0))</f>
      </c>
      <c r="C27" s="40">
        <f>IF(AND('入力票2'!$AH37="",'入力票2'!$BJ37="",'入力票2'!$CL37=""),"",ROUNDDOWN(SUM('入力票2'!$AH37,'入力票2'!$BJ37,'入力票2'!$CL37)/3,0))</f>
      </c>
      <c r="D27" s="41">
        <f t="shared" si="0"/>
      </c>
      <c r="E27" s="41">
        <f t="shared" si="1"/>
      </c>
    </row>
    <row r="28" spans="1:5" ht="12" customHeight="1" hidden="1" outlineLevel="1">
      <c r="A28" s="39" t="s">
        <v>53</v>
      </c>
      <c r="B28" s="40">
        <f>IF(AND('入力票2'!$AH38="",'入力票2'!$BJ38=""),"",ROUNDDOWN(SUM('入力票2'!$AH38,'入力票2'!$BJ38)/2,0))</f>
      </c>
      <c r="C28" s="40">
        <f>IF(AND('入力票2'!$AH38="",'入力票2'!$BJ38="",'入力票2'!$CL38=""),"",ROUNDDOWN(SUM('入力票2'!$AH38,'入力票2'!$BJ38,'入力票2'!$CL38)/3,0))</f>
      </c>
      <c r="D28" s="41">
        <f t="shared" si="0"/>
      </c>
      <c r="E28" s="41">
        <f t="shared" si="1"/>
      </c>
    </row>
    <row r="29" spans="1:5" ht="12" customHeight="1" hidden="1" outlineLevel="1">
      <c r="A29" s="39" t="s">
        <v>55</v>
      </c>
      <c r="B29" s="40">
        <f>IF(AND('入力票2'!$AH39="",'入力票2'!$BJ39=""),"",ROUNDDOWN(SUM('入力票2'!$AH39,'入力票2'!$BJ39)/2,0))</f>
      </c>
      <c r="C29" s="40">
        <f>IF(AND('入力票2'!$AH39="",'入力票2'!$BJ39="",'入力票2'!$CL39=""),"",ROUNDDOWN(SUM('入力票2'!$AH39,'入力票2'!$BJ39,'入力票2'!$CL39)/3,0))</f>
      </c>
      <c r="D29" s="41">
        <f t="shared" si="0"/>
      </c>
      <c r="E29" s="41">
        <f t="shared" si="1"/>
      </c>
    </row>
    <row r="30" spans="1:5" ht="12" customHeight="1" hidden="1" outlineLevel="1">
      <c r="A30" s="39" t="s">
        <v>57</v>
      </c>
      <c r="B30" s="40">
        <f>IF(AND('入力票2'!$AH40="",'入力票2'!$BJ40=""),"",ROUNDDOWN(SUM('入力票2'!$AH40,'入力票2'!$BJ40)/2,0))</f>
      </c>
      <c r="C30" s="40">
        <f>IF(AND('入力票2'!$AH40="",'入力票2'!$BJ40="",'入力票2'!$CL40=""),"",ROUNDDOWN(SUM('入力票2'!$AH40,'入力票2'!$BJ40,'入力票2'!$CL40)/3,0))</f>
      </c>
      <c r="D30" s="41">
        <f t="shared" si="0"/>
      </c>
      <c r="E30" s="41">
        <f t="shared" si="1"/>
      </c>
    </row>
    <row r="31" spans="1:5" ht="12" customHeight="1" hidden="1" outlineLevel="1">
      <c r="A31" s="39" t="s">
        <v>59</v>
      </c>
      <c r="B31" s="40">
        <f>IF(AND('入力票2'!$AH41="",'入力票2'!$BJ41=""),"",ROUNDDOWN(SUM('入力票2'!$AH41,'入力票2'!$BJ41)/2,0))</f>
      </c>
      <c r="C31" s="40">
        <f>IF(AND('入力票2'!$AH41="",'入力票2'!$BJ41="",'入力票2'!$CL41=""),"",ROUNDDOWN(SUM('入力票2'!$AH41,'入力票2'!$BJ41,'入力票2'!$CL41)/3,0))</f>
      </c>
      <c r="D31" s="41">
        <f t="shared" si="0"/>
      </c>
      <c r="E31" s="41">
        <f t="shared" si="1"/>
      </c>
    </row>
    <row r="32" spans="1:5" ht="12" customHeight="1" hidden="1" outlineLevel="1">
      <c r="A32" s="39" t="s">
        <v>61</v>
      </c>
      <c r="B32" s="40">
        <f>IF(AND('入力票2'!$AH42="",'入力票2'!$BJ42=""),"",ROUNDDOWN(SUM('入力票2'!$AH42,'入力票2'!$BJ42)/2,0))</f>
      </c>
      <c r="C32" s="40">
        <f>IF(AND('入力票2'!$AH42="",'入力票2'!$BJ42="",'入力票2'!$CL42=""),"",ROUNDDOWN(SUM('入力票2'!$AH42,'入力票2'!$BJ42,'入力票2'!$CL42)/3,0))</f>
      </c>
      <c r="D32" s="41">
        <f t="shared" si="0"/>
      </c>
      <c r="E32" s="41">
        <f t="shared" si="1"/>
      </c>
    </row>
    <row r="33" spans="1:5" ht="12" customHeight="1" hidden="1" outlineLevel="1">
      <c r="A33" s="39" t="s">
        <v>63</v>
      </c>
      <c r="B33" s="40">
        <f>IF(AND('入力票2'!$AH43="",'入力票2'!$BJ43=""),"",ROUNDDOWN(SUM('入力票2'!$AH43,'入力票2'!$BJ43)/2,0))</f>
      </c>
      <c r="C33" s="40">
        <f>IF(AND('入力票2'!$AH43="",'入力票2'!$BJ43="",'入力票2'!$CL43=""),"",ROUNDDOWN(SUM('入力票2'!$AH43,'入力票2'!$BJ43,'入力票2'!$CL43)/3,0))</f>
      </c>
      <c r="D33" s="41">
        <f>IF(B33="","",ROUNDDOWN((B33*VLOOKUP(B33,_X1,2,TRUE)/VLOOKUP(B33,_X1,3,TRUE))+VLOOKUP(B33,_X1,4,TRUE),0))</f>
      </c>
      <c r="E33" s="41">
        <f>IF(C33="","",ROUNDDOWN((C33*VLOOKUP(C33,_X1,2,TRUE)/VLOOKUP(C33,_X1,3,TRUE))+VLOOKUP(C33,_X1,4,TRUE),0))</f>
      </c>
    </row>
    <row r="34" spans="1:5" ht="12" customHeight="1" hidden="1" outlineLevel="1">
      <c r="A34" s="39" t="s">
        <v>407</v>
      </c>
      <c r="B34" s="40">
        <f>IF(AND('入力票2'!$AH44="",'入力票2'!$BJ44=""),"",ROUNDDOWN(SUM('入力票2'!$AH44,'入力票2'!$BJ44)/2,0))</f>
      </c>
      <c r="C34" s="40">
        <f>IF(AND('入力票2'!$AH44="",'入力票2'!$BJ44="",'入力票2'!$CL44=""),"",ROUNDDOWN(SUM('入力票2'!$AH44,'入力票2'!$BJ44,'入力票2'!$CL44)/3,0))</f>
      </c>
      <c r="D34" s="41">
        <f>IF(B34="","",ROUNDDOWN((B34*VLOOKUP(B34,_X1,2,TRUE)/VLOOKUP(B34,_X1,3,TRUE))+VLOOKUP(B34,_X1,4,TRUE),0))</f>
      </c>
      <c r="E34" s="41">
        <f>IF(C34="","",ROUNDDOWN((C34*VLOOKUP(C34,_X1,2,TRUE)/VLOOKUP(C34,_X1,3,TRUE))+VLOOKUP(C34,_X1,4,TRUE),0))</f>
      </c>
    </row>
    <row r="35" spans="1:5" ht="12" customHeight="1" hidden="1" outlineLevel="1">
      <c r="A35" s="39">
        <v>999</v>
      </c>
      <c r="B35" s="40">
        <f>IF(AND('入力票2'!$AH45="",'入力票2'!$BJ45=""),"",ROUNDDOWN(SUM('入力票2'!$AH45,'入力票2'!$BJ45)/2,0))</f>
      </c>
      <c r="C35" s="40">
        <f>IF(AND('入力票2'!$AH45="",'入力票2'!$BJ45="",'入力票2'!$CL45=""),"",ROUNDDOWN(SUM('入力票2'!$AH45,'入力票2'!$BJ45,'入力票2'!$CL45)/3,0))</f>
      </c>
      <c r="D35" s="41">
        <f t="shared" si="0"/>
      </c>
      <c r="E35" s="41">
        <f t="shared" si="1"/>
      </c>
    </row>
    <row r="36" spans="1:5" ht="12" customHeight="1" hidden="1" outlineLevel="1">
      <c r="A36" s="39" t="s">
        <v>303</v>
      </c>
      <c r="B36" s="40">
        <f>IF(AND('入力票2'!$AH46=0,'入力票2'!$BJ46=0),"",ROUNDDOWN(SUM('入力票2'!$AH46,'入力票2'!$BJ46)/2,0))</f>
      </c>
      <c r="C36" s="40">
        <f>IF(AND('入力票2'!$AH46=0,'入力票2'!$BJ46=0,'入力票2'!$CL46=0),"",ROUNDDOWN(SUM('入力票2'!$AH46,'入力票2'!$BJ46,'入力票2'!$CL46)/3,0))</f>
      </c>
      <c r="D36" s="46"/>
      <c r="E36" s="46"/>
    </row>
    <row r="37" ht="12" customHeight="1" hidden="1" outlineLevel="1">
      <c r="A37" s="38" t="s">
        <v>218</v>
      </c>
    </row>
    <row r="38" spans="1:5" ht="12" customHeight="1" hidden="1" outlineLevel="1">
      <c r="A38" s="38" t="s">
        <v>219</v>
      </c>
      <c r="B38" s="38" t="s">
        <v>220</v>
      </c>
      <c r="C38" s="38" t="s">
        <v>221</v>
      </c>
      <c r="D38" s="38" t="s">
        <v>223</v>
      </c>
      <c r="E38" s="38" t="s">
        <v>224</v>
      </c>
    </row>
    <row r="39" spans="1:5" ht="12" customHeight="1" hidden="1" outlineLevel="1">
      <c r="A39" s="38" t="s">
        <v>222</v>
      </c>
      <c r="B39" s="40">
        <f>IF('入力票4'!CE19="","",'入力票4'!CE19)</f>
      </c>
      <c r="C39" s="40">
        <f>IF(AND('入力票4'!CE19="",'入力票4'!CS19=""),"",ROUNDDOWN(SUM('入力票4'!CE19,'入力票4'!CS19)/2,0))</f>
      </c>
      <c r="D39" s="41">
        <f>IF(B39="","",ROUNDDOWN(IF(B39&lt;0,t!$I$2,(B39*VLOOKUP(B39,_X2_1,2,TRUE)/VLOOKUP(B39,_X2_1,3,TRUE))+VLOOKUP(B39,_X2_1,4,TRUE)),0))</f>
      </c>
      <c r="E39" s="41">
        <f>IF(C39="","",ROUNDDOWN(IF(C39&lt;0,t!$I$2,(C39*VLOOKUP(C39,_X2_1,2,TRUE)/VLOOKUP(C39,_X2_1,3,TRUE))+VLOOKUP(C39,_X2_1,4,TRUE)),0))</f>
      </c>
    </row>
    <row r="40" ht="12" customHeight="1" hidden="1" outlineLevel="1">
      <c r="A40" s="38" t="s">
        <v>225</v>
      </c>
    </row>
    <row r="41" spans="1:3" ht="12" customHeight="1" hidden="1" outlineLevel="1">
      <c r="A41" s="38" t="s">
        <v>226</v>
      </c>
      <c r="B41" s="38" t="s">
        <v>221</v>
      </c>
      <c r="C41" s="38" t="s">
        <v>227</v>
      </c>
    </row>
    <row r="42" spans="1:3" ht="12" customHeight="1" hidden="1" outlineLevel="1">
      <c r="A42" s="38" t="s">
        <v>228</v>
      </c>
      <c r="B42" s="40">
        <f>IF(AND('入力票4'!U27="",'入力票4'!AI27="",'入力票4'!CE24="",'入力票4'!CS24=""),"",ROUNDDOWN(SUM('入力票4'!U27,'入力票4'!CE24,'入力票4'!AI27,'入力票4'!CS24)/2,0))</f>
      </c>
      <c r="C42" s="41">
        <f>IF(B42="","",ROUNDDOWN(IF(B42&lt;0,t!$N$2,(B42*VLOOKUP(B42,_X2_2,2,TRUE)/VLOOKUP(B42,_X2_2,3,TRUE))+VLOOKUP(B42,_X2_2,4,TRUE)),0))</f>
      </c>
    </row>
    <row r="43" ht="12" customHeight="1" hidden="1" outlineLevel="1">
      <c r="A43" s="38" t="s">
        <v>301</v>
      </c>
    </row>
    <row r="44" spans="1:3" ht="12" customHeight="1" hidden="1" outlineLevel="1">
      <c r="A44" s="38" t="s">
        <v>263</v>
      </c>
      <c r="B44" s="38" t="s">
        <v>220</v>
      </c>
      <c r="C44" s="38" t="s">
        <v>221</v>
      </c>
    </row>
    <row r="45" spans="1:3" ht="12" customHeight="1" hidden="1" outlineLevel="1">
      <c r="A45" s="38" t="s">
        <v>302</v>
      </c>
      <c r="B45" s="41">
        <f>IF(AND(D39="",$C$42=""),"",ROUNDDOWN((D39+$C$42)/2,0))</f>
      </c>
      <c r="C45" s="41">
        <f>IF(AND(E39="",$C$42=""),"",ROUNDDOWN((E39+$C$42)/2,0))</f>
      </c>
    </row>
    <row r="46" spans="1:14" ht="12" customHeight="1" hidden="1" outlineLevel="1">
      <c r="A46" s="38" t="s">
        <v>231</v>
      </c>
      <c r="B46" s="38" t="s">
        <v>229</v>
      </c>
      <c r="N46" s="38" t="s">
        <v>237</v>
      </c>
    </row>
    <row r="47" spans="1:21" ht="12" customHeight="1" hidden="1" outlineLevel="1">
      <c r="A47" s="38" t="s">
        <v>213</v>
      </c>
      <c r="B47" s="38" t="s">
        <v>327</v>
      </c>
      <c r="C47" s="38" t="s">
        <v>331</v>
      </c>
      <c r="D47" s="38" t="s">
        <v>427</v>
      </c>
      <c r="E47" s="38" t="s">
        <v>328</v>
      </c>
      <c r="F47" s="38" t="s">
        <v>329</v>
      </c>
      <c r="G47" s="38" t="s">
        <v>330</v>
      </c>
      <c r="H47" s="38" t="s">
        <v>409</v>
      </c>
      <c r="I47" s="38" t="s">
        <v>232</v>
      </c>
      <c r="J47" s="38" t="s">
        <v>420</v>
      </c>
      <c r="K47" s="38" t="s">
        <v>233</v>
      </c>
      <c r="L47" s="38" t="s">
        <v>234</v>
      </c>
      <c r="M47" s="38" t="s">
        <v>235</v>
      </c>
      <c r="N47" s="38" t="s">
        <v>236</v>
      </c>
      <c r="O47" s="38" t="s">
        <v>230</v>
      </c>
      <c r="P47" s="38" t="s">
        <v>238</v>
      </c>
      <c r="Q47" s="38" t="s">
        <v>239</v>
      </c>
      <c r="R47" s="38" t="s">
        <v>240</v>
      </c>
      <c r="S47" s="38" t="s">
        <v>241</v>
      </c>
      <c r="T47" s="38" t="s">
        <v>242</v>
      </c>
      <c r="U47" s="38" t="s">
        <v>243</v>
      </c>
    </row>
    <row r="48" spans="1:21" ht="12" customHeight="1" hidden="1" outlineLevel="1">
      <c r="A48" s="39" t="s">
        <v>6</v>
      </c>
      <c r="B48" s="40">
        <f>IF(AND('入力票2'!$AH13="",'入力票2'!$BJ13="",'入力票2'!$CL13=""),"",SUM('入力票3'!AH9:BI9))</f>
      </c>
      <c r="C48" s="57">
        <f>IF(AND('入力票2'!$AH13="",'入力票2'!$BJ13="",'入力票2'!$CL13=""),"",'入力票3'!AH9)</f>
      </c>
      <c r="D48" s="57">
        <f>IF(AND('入力票2'!$AH13="",'入力票2'!$BJ13="",'入力票2'!$CL13=""),"",'入力票3'!BJ9)</f>
      </c>
      <c r="E48" s="40">
        <f>IF(AND('入力票2'!$AH13="",'入力票2'!$BJ13="",'入力票2'!$CL13=""),"",'入力票3'!BX9)</f>
      </c>
      <c r="F48" s="40">
        <f>IF(AND('入力票2'!$AH13="",'入力票2'!$BJ13="",'入力票2'!$CL13=""),"",'入力票3'!CL9)</f>
      </c>
      <c r="G48" s="40">
        <f>IF(AND('入力票2'!$AH13="",'入力票2'!$BJ13="",'入力票2'!$CL13=""),"",'入力票3'!CZ9)</f>
      </c>
      <c r="H48" s="59">
        <f>'入力票3'!AV9*5</f>
        <v>0</v>
      </c>
      <c r="I48" s="59">
        <f>'入力票3'!AH9*6</f>
        <v>0</v>
      </c>
      <c r="J48" s="59">
        <f>'入力票3'!BJ9*4</f>
        <v>0</v>
      </c>
      <c r="K48" s="59">
        <f>'入力票3'!BX9*3</f>
        <v>0</v>
      </c>
      <c r="L48" s="59">
        <f>'入力票3'!CL9*2</f>
        <v>0</v>
      </c>
      <c r="M48" s="59">
        <f>'入力票3'!CZ9*1</f>
        <v>0</v>
      </c>
      <c r="N48" s="59">
        <f aca="true" t="shared" si="2" ref="N48:N80">SUM(H48:M48)</f>
        <v>0</v>
      </c>
      <c r="O48" s="59">
        <f>IF(AND('入力票2'!AH13="",'入力票2'!BJ13="",'入力票2'!CL13=""),"",ROUNDDOWN(IF(N48&gt;t!$P$31,t!$T$31,(N48*VLOOKUP(N48,_Z_1,3,TRUE)/VLOOKUP(N48,_Z_1,4,TRUE))+VLOOKUP(N48,_Z_1,5,TRUE)),0))</f>
      </c>
      <c r="P48" s="40">
        <f>IF(AND('入力票2'!$AH13="",'入力票2'!$BJ13="",'入力票2'!$CL13=""),"",ROUNDDOWN(SUM('入力票2'!AV13,'入力票2'!BX13)/2,0))</f>
      </c>
      <c r="Q48" s="40">
        <f>IF(AND('入力票2'!$AH13="",'入力票2'!$BJ13="",'入力票2'!$CL13=""),"",ROUNDDOWN(SUM('入力票2'!AV13,'入力票2'!BX13,'入力票2'!CZ13)/3,0))</f>
      </c>
      <c r="R48" s="59">
        <f>IF(AND('入力票2'!$AH13="",'入力票2'!$BJ13="",'入力票2'!$CL13=""),"",ROUNDDOWN((P48*VLOOKUP(P48,_Z_2,2,TRUE)/VLOOKUP(P48,_Z_2,3,TRUE))+VLOOKUP(P48,_Z_2,4,TRUE),0))</f>
      </c>
      <c r="S48" s="59">
        <f>IF(AND('入力票2'!$AH13="",'入力票2'!$BJ13="",'入力票2'!$CL13=""),"",ROUNDDOWN((Q48*VLOOKUP(Q48,_Z_2,2,TRUE)/VLOOKUP(Q48,_Z_2,3,TRUE))+VLOOKUP(Q48,_Z_2,4,TRUE),0))</f>
      </c>
      <c r="T48" s="41">
        <f>IF(AND($O48="",R48=""),"",IF(R48="",ROUNDDOWN($O48*4/5,0),ROUNDDOWN(($O48*4/5)+(R48*1/5),0)))</f>
      </c>
      <c r="U48" s="41">
        <f aca="true" t="shared" si="3" ref="U48:U80">IF(AND($O48="",S48=""),"",IF(S48="",ROUNDDOWN($O48*4/5,0),ROUNDDOWN(($O48*4/5)+(S48*1/5),0)))</f>
      </c>
    </row>
    <row r="49" spans="1:21" ht="12" customHeight="1" hidden="1" outlineLevel="1">
      <c r="A49" s="39" t="s">
        <v>7</v>
      </c>
      <c r="B49" s="40">
        <f>IF(AND('入力票2'!$AH14="",'入力票2'!$BJ14="",'入力票2'!$CL14=""),"",SUM('入力票3'!AH10:BI10))</f>
      </c>
      <c r="C49" s="57">
        <f>IF(AND('入力票2'!$AH14="",'入力票2'!$BJ14="",'入力票2'!$CL14=""),"",'入力票3'!AH10)</f>
      </c>
      <c r="D49" s="57">
        <f>IF(AND('入力票2'!$AH14="",'入力票2'!$BJ14="",'入力票2'!$CL14=""),"",'入力票3'!BJ10)</f>
      </c>
      <c r="E49" s="40">
        <f>IF(AND('入力票2'!$AH14="",'入力票2'!$BJ14="",'入力票2'!$CL14=""),"",'入力票3'!BX10)</f>
      </c>
      <c r="F49" s="40">
        <f>IF(AND('入力票2'!$AH14="",'入力票2'!$BJ14="",'入力票2'!$CL14=""),"",'入力票3'!CL10)</f>
      </c>
      <c r="G49" s="40">
        <f>IF(AND('入力票2'!$AH14="",'入力票2'!$BJ14="",'入力票2'!$CL14=""),"",'入力票3'!CZ10)</f>
      </c>
      <c r="H49" s="59">
        <f>'入力票3'!AV10*5</f>
        <v>0</v>
      </c>
      <c r="I49" s="59">
        <f>'入力票3'!AH10*6</f>
        <v>0</v>
      </c>
      <c r="J49" s="59">
        <f>'入力票3'!BJ10*4</f>
        <v>0</v>
      </c>
      <c r="K49" s="59">
        <f>'入力票3'!BX10*3</f>
        <v>0</v>
      </c>
      <c r="L49" s="59">
        <f>'入力票3'!CL10*2</f>
        <v>0</v>
      </c>
      <c r="M49" s="59">
        <f>'入力票3'!CZ10*1</f>
        <v>0</v>
      </c>
      <c r="N49" s="59">
        <f t="shared" si="2"/>
        <v>0</v>
      </c>
      <c r="O49" s="59">
        <f>IF(AND('入力票2'!AH14="",'入力票2'!BJ14="",'入力票2'!CL14=""),"",ROUNDDOWN(IF(N49&gt;t!$P$31,t!$T$31,(N49*VLOOKUP(N49,_Z_1,3,TRUE)/VLOOKUP(N49,_Z_1,4,TRUE))+VLOOKUP(N49,_Z_1,5,TRUE)),0))</f>
      </c>
      <c r="P49" s="40">
        <f>IF(AND('入力票2'!$AH14="",'入力票2'!$BJ14="",'入力票2'!$CL14=""),"",ROUNDDOWN(SUM('入力票2'!AV14,'入力票2'!BX14)/2,0))</f>
      </c>
      <c r="Q49" s="40">
        <f>IF(AND('入力票2'!$AH14="",'入力票2'!$BJ14="",'入力票2'!$CL14=""),"",ROUNDDOWN(SUM('入力票2'!AV14,'入力票2'!BX14,'入力票2'!CZ14)/3,0))</f>
      </c>
      <c r="R49" s="59">
        <f>IF(AND('入力票2'!$AH14="",'入力票2'!$BJ14="",'入力票2'!$CL14=""),"",ROUNDDOWN((P49*VLOOKUP(P49,_Z_2,2,TRUE)/VLOOKUP(P49,_Z_2,3,TRUE))+VLOOKUP(P49,_Z_2,4,TRUE),0))</f>
      </c>
      <c r="S49" s="59">
        <f>IF(AND('入力票2'!$AH14="",'入力票2'!$BJ14="",'入力票2'!$CL14=""),"",ROUNDDOWN((Q49*VLOOKUP(Q49,_Z_2,2,TRUE)/VLOOKUP(Q49,_Z_2,3,TRUE))+VLOOKUP(Q49,_Z_2,4,TRUE),0))</f>
      </c>
      <c r="T49" s="41">
        <f aca="true" t="shared" si="4" ref="T49:T80">IF(AND($O49="",R49=""),"",IF(R49="",ROUNDDOWN($O49*4/5,0),ROUNDDOWN(($O49*4/5)+(R49*1/5),0)))</f>
      </c>
      <c r="U49" s="41">
        <f t="shared" si="3"/>
      </c>
    </row>
    <row r="50" spans="1:21" ht="12" customHeight="1" hidden="1" outlineLevel="1">
      <c r="A50" s="39" t="s">
        <v>8</v>
      </c>
      <c r="B50" s="40">
        <f>IF(AND('入力票2'!$AH15="",'入力票2'!$BJ15="",'入力票2'!$CL15=""),"",SUM('入力票3'!AH11:BI11))</f>
      </c>
      <c r="C50" s="57">
        <f>IF(AND('入力票2'!$AH15="",'入力票2'!$BJ15="",'入力票2'!$CL15=""),"",'入力票3'!AH11)</f>
      </c>
      <c r="D50" s="57">
        <f>IF(AND('入力票2'!$AH15="",'入力票2'!$BJ15="",'入力票2'!$CL15=""),"",'入力票3'!BJ11)</f>
      </c>
      <c r="E50" s="40">
        <f>IF(AND('入力票2'!$AH15="",'入力票2'!$BJ15="",'入力票2'!$CL15=""),"",'入力票3'!BX11)</f>
      </c>
      <c r="F50" s="40">
        <f>IF(AND('入力票2'!$AH15="",'入力票2'!$BJ15="",'入力票2'!$CL15=""),"",'入力票3'!CL11)</f>
      </c>
      <c r="G50" s="40">
        <f>IF(AND('入力票2'!$AH15="",'入力票2'!$BJ15="",'入力票2'!$CL15=""),"",'入力票3'!CZ11)</f>
      </c>
      <c r="H50" s="59">
        <f>'入力票3'!AV11*5</f>
        <v>0</v>
      </c>
      <c r="I50" s="59">
        <f>'入力票3'!AH11*6</f>
        <v>0</v>
      </c>
      <c r="J50" s="59">
        <f>'入力票3'!BJ11*4</f>
        <v>0</v>
      </c>
      <c r="K50" s="59">
        <f>'入力票3'!BX11*3</f>
        <v>0</v>
      </c>
      <c r="L50" s="59">
        <f>'入力票3'!CL11*2</f>
        <v>0</v>
      </c>
      <c r="M50" s="59">
        <f>'入力票3'!CZ11*1</f>
        <v>0</v>
      </c>
      <c r="N50" s="59">
        <f t="shared" si="2"/>
        <v>0</v>
      </c>
      <c r="O50" s="59">
        <f>IF(AND('入力票2'!AH15="",'入力票2'!BJ15="",'入力票2'!CL15=""),"",ROUNDDOWN(IF(N50&gt;t!$P$31,t!$T$31,(N50*VLOOKUP(N50,_Z_1,3,TRUE)/VLOOKUP(N50,_Z_1,4,TRUE))+VLOOKUP(N50,_Z_1,5,TRUE)),0))</f>
      </c>
      <c r="P50" s="40">
        <f>IF(AND('入力票2'!$AH15="",'入力票2'!$BJ15="",'入力票2'!$CL15=""),"",ROUNDDOWN(SUM('入力票2'!AV15,'入力票2'!BX15)/2,0))</f>
      </c>
      <c r="Q50" s="40">
        <f>IF(AND('入力票2'!$AH15="",'入力票2'!$BJ15="",'入力票2'!$CL15=""),"",ROUNDDOWN(SUM('入力票2'!AV15,'入力票2'!BX15,'入力票2'!CZ15)/3,0))</f>
      </c>
      <c r="R50" s="59">
        <f>IF(AND('入力票2'!$AH15="",'入力票2'!$BJ15="",'入力票2'!$CL15=""),"",ROUNDDOWN((P50*VLOOKUP(P50,_Z_2,2,TRUE)/VLOOKUP(P50,_Z_2,3,TRUE))+VLOOKUP(P50,_Z_2,4,TRUE),0))</f>
      </c>
      <c r="S50" s="59">
        <f>IF(AND('入力票2'!$AH15="",'入力票2'!$BJ15="",'入力票2'!$CL15=""),"",ROUNDDOWN((Q50*VLOOKUP(Q50,_Z_2,2,TRUE)/VLOOKUP(Q50,_Z_2,3,TRUE))+VLOOKUP(Q50,_Z_2,4,TRUE),0))</f>
      </c>
      <c r="T50" s="41">
        <f t="shared" si="4"/>
      </c>
      <c r="U50" s="41">
        <f t="shared" si="3"/>
      </c>
    </row>
    <row r="51" spans="1:21" ht="12" customHeight="1" hidden="1" outlineLevel="1">
      <c r="A51" s="39" t="s">
        <v>10</v>
      </c>
      <c r="B51" s="40">
        <f>IF(AND('入力票2'!$AH16="",'入力票2'!$BJ16="",'入力票2'!$CL16=""),"",SUM('入力票3'!AH12:BI12))</f>
      </c>
      <c r="C51" s="57">
        <f>IF(AND('入力票2'!$AH16="",'入力票2'!$BJ16="",'入力票2'!$CL16=""),"",'入力票3'!AH12)</f>
      </c>
      <c r="D51" s="57">
        <f>IF(AND('入力票2'!$AH16="",'入力票2'!$BJ16="",'入力票2'!$CL16=""),"",'入力票3'!BJ12)</f>
      </c>
      <c r="E51" s="40">
        <f>IF(AND('入力票2'!$AH16="",'入力票2'!$BJ16="",'入力票2'!$CL16=""),"",'入力票3'!BX12)</f>
      </c>
      <c r="F51" s="40">
        <f>IF(AND('入力票2'!$AH16="",'入力票2'!$BJ16="",'入力票2'!$CL16=""),"",'入力票3'!CL12)</f>
      </c>
      <c r="G51" s="40">
        <f>IF(AND('入力票2'!$AH16="",'入力票2'!$BJ16="",'入力票2'!$CL16=""),"",'入力票3'!CZ12)</f>
      </c>
      <c r="H51" s="59">
        <f>'入力票3'!AV12*5</f>
        <v>0</v>
      </c>
      <c r="I51" s="59">
        <f>'入力票3'!AH12*6</f>
        <v>0</v>
      </c>
      <c r="J51" s="59">
        <f>'入力票3'!BJ12*4</f>
        <v>0</v>
      </c>
      <c r="K51" s="59">
        <f>'入力票3'!BX12*3</f>
        <v>0</v>
      </c>
      <c r="L51" s="59">
        <f>'入力票3'!CL12*2</f>
        <v>0</v>
      </c>
      <c r="M51" s="59">
        <f>'入力票3'!CZ12*1</f>
        <v>0</v>
      </c>
      <c r="N51" s="59">
        <f t="shared" si="2"/>
        <v>0</v>
      </c>
      <c r="O51" s="59">
        <f>IF(AND('入力票2'!AH16="",'入力票2'!BJ16="",'入力票2'!CL16=""),"",ROUNDDOWN(IF(N51&gt;t!$P$31,t!$T$31,(N51*VLOOKUP(N51,_Z_1,3,TRUE)/VLOOKUP(N51,_Z_1,4,TRUE))+VLOOKUP(N51,_Z_1,5,TRUE)),0))</f>
      </c>
      <c r="P51" s="40">
        <f>IF(AND('入力票2'!$AH16="",'入力票2'!$BJ16="",'入力票2'!$CL16=""),"",ROUNDDOWN(SUM('入力票2'!AV16,'入力票2'!BX16)/2,0))</f>
      </c>
      <c r="Q51" s="40">
        <f>IF(AND('入力票2'!$AH16="",'入力票2'!$BJ16="",'入力票2'!$CL16=""),"",ROUNDDOWN(SUM('入力票2'!AV16,'入力票2'!BX16,'入力票2'!CZ16)/3,0))</f>
      </c>
      <c r="R51" s="59">
        <f>IF(AND('入力票2'!$AH16="",'入力票2'!$BJ16="",'入力票2'!$CL16=""),"",ROUNDDOWN((P51*VLOOKUP(P51,_Z_2,2,TRUE)/VLOOKUP(P51,_Z_2,3,TRUE))+VLOOKUP(P51,_Z_2,4,TRUE),0))</f>
      </c>
      <c r="S51" s="59">
        <f>IF(AND('入力票2'!$AH16="",'入力票2'!$BJ16="",'入力票2'!$CL16=""),"",ROUNDDOWN((Q51*VLOOKUP(Q51,_Z_2,2,TRUE)/VLOOKUP(Q51,_Z_2,3,TRUE))+VLOOKUP(Q51,_Z_2,4,TRUE),0))</f>
      </c>
      <c r="T51" s="41">
        <f t="shared" si="4"/>
      </c>
      <c r="U51" s="41">
        <f t="shared" si="3"/>
      </c>
    </row>
    <row r="52" spans="1:21" ht="12" customHeight="1" hidden="1" outlineLevel="1">
      <c r="A52" s="39" t="s">
        <v>12</v>
      </c>
      <c r="B52" s="40">
        <f>IF(AND('入力票2'!$AH17="",'入力票2'!$BJ17="",'入力票2'!$CL17=""),"",SUM('入力票3'!AH13:BI13))</f>
      </c>
      <c r="C52" s="57">
        <f>IF(AND('入力票2'!$AH17="",'入力票2'!$BJ17="",'入力票2'!$CL17=""),"",'入力票3'!AH13)</f>
      </c>
      <c r="D52" s="57">
        <f>IF(AND('入力票2'!$AH17="",'入力票2'!$BJ17="",'入力票2'!$CL17=""),"",'入力票3'!BJ13)</f>
      </c>
      <c r="E52" s="40">
        <f>IF(AND('入力票2'!$AH17="",'入力票2'!$BJ17="",'入力票2'!$CL17=""),"",'入力票3'!BX13)</f>
      </c>
      <c r="F52" s="40">
        <f>IF(AND('入力票2'!$AH17="",'入力票2'!$BJ17="",'入力票2'!$CL17=""),"",'入力票3'!CL13)</f>
      </c>
      <c r="G52" s="40">
        <f>IF(AND('入力票2'!$AH17="",'入力票2'!$BJ17="",'入力票2'!$CL17=""),"",'入力票3'!CZ13)</f>
      </c>
      <c r="H52" s="59">
        <f>'入力票3'!AV13*5</f>
        <v>0</v>
      </c>
      <c r="I52" s="59">
        <f>'入力票3'!AH13*6</f>
        <v>0</v>
      </c>
      <c r="J52" s="59">
        <f>'入力票3'!BJ13*4</f>
        <v>0</v>
      </c>
      <c r="K52" s="59">
        <f>'入力票3'!BX13*3</f>
        <v>0</v>
      </c>
      <c r="L52" s="59">
        <f>'入力票3'!CL13*2</f>
        <v>0</v>
      </c>
      <c r="M52" s="59">
        <f>'入力票3'!CZ13*1</f>
        <v>0</v>
      </c>
      <c r="N52" s="59">
        <f t="shared" si="2"/>
        <v>0</v>
      </c>
      <c r="O52" s="59">
        <f>IF(AND('入力票2'!AH17="",'入力票2'!BJ17="",'入力票2'!CL17=""),"",ROUNDDOWN(IF(N52&gt;t!$P$31,t!$T$31,(N52*VLOOKUP(N52,_Z_1,3,TRUE)/VLOOKUP(N52,_Z_1,4,TRUE))+VLOOKUP(N52,_Z_1,5,TRUE)),0))</f>
      </c>
      <c r="P52" s="40">
        <f>IF(AND('入力票2'!$AH17="",'入力票2'!$BJ17="",'入力票2'!$CL17=""),"",ROUNDDOWN(SUM('入力票2'!AV17,'入力票2'!BX17)/2,0))</f>
      </c>
      <c r="Q52" s="40">
        <f>IF(AND('入力票2'!$AH17="",'入力票2'!$BJ17="",'入力票2'!$CL17=""),"",ROUNDDOWN(SUM('入力票2'!AV17,'入力票2'!BX17,'入力票2'!CZ17)/3,0))</f>
      </c>
      <c r="R52" s="59">
        <f>IF(AND('入力票2'!$AH17="",'入力票2'!$BJ17="",'入力票2'!$CL17=""),"",ROUNDDOWN((P52*VLOOKUP(P52,_Z_2,2,TRUE)/VLOOKUP(P52,_Z_2,3,TRUE))+VLOOKUP(P52,_Z_2,4,TRUE),0))</f>
      </c>
      <c r="S52" s="59">
        <f>IF(AND('入力票2'!$AH17="",'入力票2'!$BJ17="",'入力票2'!$CL17=""),"",ROUNDDOWN((Q52*VLOOKUP(Q52,_Z_2,2,TRUE)/VLOOKUP(Q52,_Z_2,3,TRUE))+VLOOKUP(Q52,_Z_2,4,TRUE),0))</f>
      </c>
      <c r="T52" s="41">
        <f t="shared" si="4"/>
      </c>
      <c r="U52" s="41">
        <f t="shared" si="3"/>
      </c>
    </row>
    <row r="53" spans="1:21" ht="12" customHeight="1" hidden="1" outlineLevel="1">
      <c r="A53" s="39" t="s">
        <v>14</v>
      </c>
      <c r="B53" s="40">
        <f>IF(AND('入力票2'!$AH18="",'入力票2'!$BJ18="",'入力票2'!$CL18=""),"",SUM('入力票3'!AH14:BI14))</f>
      </c>
      <c r="C53" s="57">
        <f>IF(AND('入力票2'!$AH18="",'入力票2'!$BJ18="",'入力票2'!$CL18=""),"",'入力票3'!AH14)</f>
      </c>
      <c r="D53" s="57">
        <f>IF(AND('入力票2'!$AH18="",'入力票2'!$BJ18="",'入力票2'!$CL18=""),"",'入力票3'!BJ14)</f>
      </c>
      <c r="E53" s="40">
        <f>IF(AND('入力票2'!$AH18="",'入力票2'!$BJ18="",'入力票2'!$CL18=""),"",'入力票3'!BX14)</f>
      </c>
      <c r="F53" s="40">
        <f>IF(AND('入力票2'!$AH18="",'入力票2'!$BJ18="",'入力票2'!$CL18=""),"",'入力票3'!CL14)</f>
      </c>
      <c r="G53" s="40">
        <f>IF(AND('入力票2'!$AH18="",'入力票2'!$BJ18="",'入力票2'!$CL18=""),"",'入力票3'!CZ14)</f>
      </c>
      <c r="H53" s="59">
        <f>'入力票3'!AV14*5</f>
        <v>0</v>
      </c>
      <c r="I53" s="59">
        <f>'入力票3'!AH14*6</f>
        <v>0</v>
      </c>
      <c r="J53" s="59">
        <f>'入力票3'!BJ14*4</f>
        <v>0</v>
      </c>
      <c r="K53" s="59">
        <f>'入力票3'!BX14*3</f>
        <v>0</v>
      </c>
      <c r="L53" s="59">
        <f>'入力票3'!CL14*2</f>
        <v>0</v>
      </c>
      <c r="M53" s="59">
        <f>'入力票3'!CZ14*1</f>
        <v>0</v>
      </c>
      <c r="N53" s="59">
        <f t="shared" si="2"/>
        <v>0</v>
      </c>
      <c r="O53" s="59">
        <f>IF(AND('入力票2'!AH18="",'入力票2'!BJ18="",'入力票2'!CL18=""),"",ROUNDDOWN(IF(N53&gt;t!$P$31,t!$T$31,(N53*VLOOKUP(N53,_Z_1,3,TRUE)/VLOOKUP(N53,_Z_1,4,TRUE))+VLOOKUP(N53,_Z_1,5,TRUE)),0))</f>
      </c>
      <c r="P53" s="40">
        <f>IF(AND('入力票2'!$AH18="",'入力票2'!$BJ18="",'入力票2'!$CL18=""),"",ROUNDDOWN(SUM('入力票2'!AV18,'入力票2'!BX18)/2,0))</f>
      </c>
      <c r="Q53" s="40">
        <f>IF(AND('入力票2'!$AH18="",'入力票2'!$BJ18="",'入力票2'!$CL18=""),"",ROUNDDOWN(SUM('入力票2'!AV18,'入力票2'!BX18,'入力票2'!CZ18)/3,0))</f>
      </c>
      <c r="R53" s="59">
        <f>IF(AND('入力票2'!$AH18="",'入力票2'!$BJ18="",'入力票2'!$CL18=""),"",ROUNDDOWN((P53*VLOOKUP(P53,_Z_2,2,TRUE)/VLOOKUP(P53,_Z_2,3,TRUE))+VLOOKUP(P53,_Z_2,4,TRUE),0))</f>
      </c>
      <c r="S53" s="59">
        <f>IF(AND('入力票2'!$AH18="",'入力票2'!$BJ18="",'入力票2'!$CL18=""),"",ROUNDDOWN((Q53*VLOOKUP(Q53,_Z_2,2,TRUE)/VLOOKUP(Q53,_Z_2,3,TRUE))+VLOOKUP(Q53,_Z_2,4,TRUE),0))</f>
      </c>
      <c r="T53" s="41">
        <f t="shared" si="4"/>
      </c>
      <c r="U53" s="41">
        <f t="shared" si="3"/>
      </c>
    </row>
    <row r="54" spans="1:21" ht="12" customHeight="1" hidden="1" outlineLevel="1">
      <c r="A54" s="39" t="s">
        <v>16</v>
      </c>
      <c r="B54" s="40">
        <f>IF(AND('入力票2'!$AH19="",'入力票2'!$BJ19="",'入力票2'!$CL19=""),"",SUM('入力票3'!AH15:BI15))</f>
      </c>
      <c r="C54" s="57">
        <f>IF(AND('入力票2'!$AH19="",'入力票2'!$BJ19="",'入力票2'!$CL19=""),"",'入力票3'!AH15)</f>
      </c>
      <c r="D54" s="57">
        <f>IF(AND('入力票2'!$AH19="",'入力票2'!$BJ19="",'入力票2'!$CL19=""),"",'入力票3'!BJ15)</f>
      </c>
      <c r="E54" s="40">
        <f>IF(AND('入力票2'!$AH19="",'入力票2'!$BJ19="",'入力票2'!$CL19=""),"",'入力票3'!BX15)</f>
      </c>
      <c r="F54" s="40">
        <f>IF(AND('入力票2'!$AH19="",'入力票2'!$BJ19="",'入力票2'!$CL19=""),"",'入力票3'!CL15)</f>
      </c>
      <c r="G54" s="40">
        <f>IF(AND('入力票2'!$AH19="",'入力票2'!$BJ19="",'入力票2'!$CL19=""),"",'入力票3'!CZ15)</f>
      </c>
      <c r="H54" s="59">
        <f>'入力票3'!AV15*5</f>
        <v>0</v>
      </c>
      <c r="I54" s="59">
        <f>'入力票3'!AH15*6</f>
        <v>0</v>
      </c>
      <c r="J54" s="59">
        <f>'入力票3'!BJ15*4</f>
        <v>0</v>
      </c>
      <c r="K54" s="59">
        <f>'入力票3'!BX15*3</f>
        <v>0</v>
      </c>
      <c r="L54" s="59">
        <f>'入力票3'!CL15*2</f>
        <v>0</v>
      </c>
      <c r="M54" s="59">
        <f>'入力票3'!CZ15*1</f>
        <v>0</v>
      </c>
      <c r="N54" s="59">
        <f t="shared" si="2"/>
        <v>0</v>
      </c>
      <c r="O54" s="59">
        <f>IF(AND('入力票2'!AH19="",'入力票2'!BJ19="",'入力票2'!CL19=""),"",ROUNDDOWN(IF(N54&gt;t!$P$31,t!$T$31,(N54*VLOOKUP(N54,_Z_1,3,TRUE)/VLOOKUP(N54,_Z_1,4,TRUE))+VLOOKUP(N54,_Z_1,5,TRUE)),0))</f>
      </c>
      <c r="P54" s="40">
        <f>IF(AND('入力票2'!$AH19="",'入力票2'!$BJ19="",'入力票2'!$CL19=""),"",ROUNDDOWN(SUM('入力票2'!AV19,'入力票2'!BX19)/2,0))</f>
      </c>
      <c r="Q54" s="40">
        <f>IF(AND('入力票2'!$AH19="",'入力票2'!$BJ19="",'入力票2'!$CL19=""),"",ROUNDDOWN(SUM('入力票2'!AV19,'入力票2'!BX19,'入力票2'!CZ19)/3,0))</f>
      </c>
      <c r="R54" s="59">
        <f>IF(AND('入力票2'!$AH19="",'入力票2'!$BJ19="",'入力票2'!$CL19=""),"",ROUNDDOWN((P54*VLOOKUP(P54,_Z_2,2,TRUE)/VLOOKUP(P54,_Z_2,3,TRUE))+VLOOKUP(P54,_Z_2,4,TRUE),0))</f>
      </c>
      <c r="S54" s="59">
        <f>IF(AND('入力票2'!$AH19="",'入力票2'!$BJ19="",'入力票2'!$CL19=""),"",ROUNDDOWN((Q54*VLOOKUP(Q54,_Z_2,2,TRUE)/VLOOKUP(Q54,_Z_2,3,TRUE))+VLOOKUP(Q54,_Z_2,4,TRUE),0))</f>
      </c>
      <c r="T54" s="41">
        <f t="shared" si="4"/>
      </c>
      <c r="U54" s="41">
        <f t="shared" si="3"/>
      </c>
    </row>
    <row r="55" spans="1:21" ht="12" customHeight="1" hidden="1" outlineLevel="1">
      <c r="A55" s="39" t="s">
        <v>18</v>
      </c>
      <c r="B55" s="40">
        <f>IF(AND('入力票2'!$AH20="",'入力票2'!$BJ20="",'入力票2'!$CL20=""),"",SUM('入力票3'!AH16:BI16))</f>
      </c>
      <c r="C55" s="57">
        <f>IF(AND('入力票2'!$AH20="",'入力票2'!$BJ20="",'入力票2'!$CL20=""),"",'入力票3'!AH16)</f>
      </c>
      <c r="D55" s="57">
        <f>IF(AND('入力票2'!$AH20="",'入力票2'!$BJ20="",'入力票2'!$CL20=""),"",'入力票3'!BJ16)</f>
      </c>
      <c r="E55" s="40">
        <f>IF(AND('入力票2'!$AH20="",'入力票2'!$BJ20="",'入力票2'!$CL20=""),"",'入力票3'!BX16)</f>
      </c>
      <c r="F55" s="40">
        <f>IF(AND('入力票2'!$AH20="",'入力票2'!$BJ20="",'入力票2'!$CL20=""),"",'入力票3'!CL16)</f>
      </c>
      <c r="G55" s="40">
        <f>IF(AND('入力票2'!$AH20="",'入力票2'!$BJ20="",'入力票2'!$CL20=""),"",'入力票3'!CZ16)</f>
      </c>
      <c r="H55" s="59">
        <f>'入力票3'!AV16*5</f>
        <v>0</v>
      </c>
      <c r="I55" s="59">
        <f>'入力票3'!AH16*6</f>
        <v>0</v>
      </c>
      <c r="J55" s="59">
        <f>'入力票3'!BJ16*4</f>
        <v>0</v>
      </c>
      <c r="K55" s="59">
        <f>'入力票3'!BX16*3</f>
        <v>0</v>
      </c>
      <c r="L55" s="59">
        <f>'入力票3'!CL16*2</f>
        <v>0</v>
      </c>
      <c r="M55" s="59">
        <f>'入力票3'!CZ16*1</f>
        <v>0</v>
      </c>
      <c r="N55" s="59">
        <f t="shared" si="2"/>
        <v>0</v>
      </c>
      <c r="O55" s="59">
        <f>IF(AND('入力票2'!AH20="",'入力票2'!BJ20="",'入力票2'!CL20=""),"",ROUNDDOWN(IF(N55&gt;t!$P$31,t!$T$31,(N55*VLOOKUP(N55,_Z_1,3,TRUE)/VLOOKUP(N55,_Z_1,4,TRUE))+VLOOKUP(N55,_Z_1,5,TRUE)),0))</f>
      </c>
      <c r="P55" s="40">
        <f>IF(AND('入力票2'!$AH20="",'入力票2'!$BJ20="",'入力票2'!$CL20=""),"",ROUNDDOWN(SUM('入力票2'!AV20,'入力票2'!BX20)/2,0))</f>
      </c>
      <c r="Q55" s="40">
        <f>IF(AND('入力票2'!$AH20="",'入力票2'!$BJ20="",'入力票2'!$CL20=""),"",ROUNDDOWN(SUM('入力票2'!AV20,'入力票2'!BX20,'入力票2'!CZ20)/3,0))</f>
      </c>
      <c r="R55" s="59">
        <f>IF(AND('入力票2'!$AH20="",'入力票2'!$BJ20="",'入力票2'!$CL20=""),"",ROUNDDOWN((P55*VLOOKUP(P55,_Z_2,2,TRUE)/VLOOKUP(P55,_Z_2,3,TRUE))+VLOOKUP(P55,_Z_2,4,TRUE),0))</f>
      </c>
      <c r="S55" s="59">
        <f>IF(AND('入力票2'!$AH20="",'入力票2'!$BJ20="",'入力票2'!$CL20=""),"",ROUNDDOWN((Q55*VLOOKUP(Q55,_Z_2,2,TRUE)/VLOOKUP(Q55,_Z_2,3,TRUE))+VLOOKUP(Q55,_Z_2,4,TRUE),0))</f>
      </c>
      <c r="T55" s="41">
        <f t="shared" si="4"/>
      </c>
      <c r="U55" s="41">
        <f t="shared" si="3"/>
      </c>
    </row>
    <row r="56" spans="1:21" ht="12" customHeight="1" hidden="1" outlineLevel="1">
      <c r="A56" s="39" t="s">
        <v>20</v>
      </c>
      <c r="B56" s="40">
        <f>IF(AND('入力票2'!$AH21="",'入力票2'!$BJ21="",'入力票2'!$CL21=""),"",SUM('入力票3'!AH17:BI17))</f>
      </c>
      <c r="C56" s="57">
        <f>IF(AND('入力票2'!$AH21="",'入力票2'!$BJ21="",'入力票2'!$CL21=""),"",'入力票3'!AH17)</f>
      </c>
      <c r="D56" s="57">
        <f>IF(AND('入力票2'!$AH21="",'入力票2'!$BJ21="",'入力票2'!$CL21=""),"",'入力票3'!BJ17)</f>
      </c>
      <c r="E56" s="40">
        <f>IF(AND('入力票2'!$AH21="",'入力票2'!$BJ21="",'入力票2'!$CL21=""),"",'入力票3'!BX17)</f>
      </c>
      <c r="F56" s="40">
        <f>IF(AND('入力票2'!$AH21="",'入力票2'!$BJ21="",'入力票2'!$CL21=""),"",'入力票3'!CL17)</f>
      </c>
      <c r="G56" s="40">
        <f>IF(AND('入力票2'!$AH21="",'入力票2'!$BJ21="",'入力票2'!$CL21=""),"",'入力票3'!CZ17)</f>
      </c>
      <c r="H56" s="59">
        <f>'入力票3'!AV17*5</f>
        <v>0</v>
      </c>
      <c r="I56" s="59">
        <f>'入力票3'!AH17*6</f>
        <v>0</v>
      </c>
      <c r="J56" s="59">
        <f>'入力票3'!BJ17*4</f>
        <v>0</v>
      </c>
      <c r="K56" s="59">
        <f>'入力票3'!BX17*3</f>
        <v>0</v>
      </c>
      <c r="L56" s="59">
        <f>'入力票3'!CL17*2</f>
        <v>0</v>
      </c>
      <c r="M56" s="59">
        <f>'入力票3'!CZ17*1</f>
        <v>0</v>
      </c>
      <c r="N56" s="59">
        <f t="shared" si="2"/>
        <v>0</v>
      </c>
      <c r="O56" s="59">
        <f>IF(AND('入力票2'!AH21="",'入力票2'!BJ21="",'入力票2'!CL21=""),"",ROUNDDOWN(IF(N56&gt;t!$P$31,t!$T$31,(N56*VLOOKUP(N56,_Z_1,3,TRUE)/VLOOKUP(N56,_Z_1,4,TRUE))+VLOOKUP(N56,_Z_1,5,TRUE)),0))</f>
      </c>
      <c r="P56" s="40">
        <f>IF(AND('入力票2'!$AH21="",'入力票2'!$BJ21="",'入力票2'!$CL21=""),"",ROUNDDOWN(SUM('入力票2'!AV21,'入力票2'!BX21)/2,0))</f>
      </c>
      <c r="Q56" s="40">
        <f>IF(AND('入力票2'!$AH21="",'入力票2'!$BJ21="",'入力票2'!$CL21=""),"",ROUNDDOWN(SUM('入力票2'!AV21,'入力票2'!BX21,'入力票2'!CZ21)/3,0))</f>
      </c>
      <c r="R56" s="59">
        <f>IF(AND('入力票2'!$AH21="",'入力票2'!$BJ21="",'入力票2'!$CL21=""),"",ROUNDDOWN((P56*VLOOKUP(P56,_Z_2,2,TRUE)/VLOOKUP(P56,_Z_2,3,TRUE))+VLOOKUP(P56,_Z_2,4,TRUE),0))</f>
      </c>
      <c r="S56" s="59">
        <f>IF(AND('入力票2'!$AH21="",'入力票2'!$BJ21="",'入力票2'!$CL21=""),"",ROUNDDOWN((Q56*VLOOKUP(Q56,_Z_2,2,TRUE)/VLOOKUP(Q56,_Z_2,3,TRUE))+VLOOKUP(Q56,_Z_2,4,TRUE),0))</f>
      </c>
      <c r="T56" s="41">
        <f t="shared" si="4"/>
      </c>
      <c r="U56" s="41">
        <f t="shared" si="3"/>
      </c>
    </row>
    <row r="57" spans="1:21" ht="12" customHeight="1" hidden="1" outlineLevel="1">
      <c r="A57" s="39" t="s">
        <v>22</v>
      </c>
      <c r="B57" s="40">
        <f>IF(AND('入力票2'!$AH22="",'入力票2'!$BJ22="",'入力票2'!$CL22=""),"",SUM('入力票3'!AH18:BI18))</f>
      </c>
      <c r="C57" s="57">
        <f>IF(AND('入力票2'!$AH22="",'入力票2'!$BJ22="",'入力票2'!$CL22=""),"",'入力票3'!AH18)</f>
      </c>
      <c r="D57" s="57">
        <f>IF(AND('入力票2'!$AH22="",'入力票2'!$BJ22="",'入力票2'!$CL22=""),"",'入力票3'!BJ18)</f>
      </c>
      <c r="E57" s="40">
        <f>IF(AND('入力票2'!$AH22="",'入力票2'!$BJ22="",'入力票2'!$CL22=""),"",'入力票3'!BX18)</f>
      </c>
      <c r="F57" s="40">
        <f>IF(AND('入力票2'!$AH22="",'入力票2'!$BJ22="",'入力票2'!$CL22=""),"",'入力票3'!CL18)</f>
      </c>
      <c r="G57" s="40">
        <f>IF(AND('入力票2'!$AH22="",'入力票2'!$BJ22="",'入力票2'!$CL22=""),"",'入力票3'!CZ18)</f>
      </c>
      <c r="H57" s="59">
        <f>'入力票3'!AV18*5</f>
        <v>0</v>
      </c>
      <c r="I57" s="59">
        <f>'入力票3'!AH18*6</f>
        <v>0</v>
      </c>
      <c r="J57" s="59">
        <f>'入力票3'!BJ18*4</f>
        <v>0</v>
      </c>
      <c r="K57" s="59">
        <f>'入力票3'!BX18*3</f>
        <v>0</v>
      </c>
      <c r="L57" s="59">
        <f>'入力票3'!CL18*2</f>
        <v>0</v>
      </c>
      <c r="M57" s="59">
        <f>'入力票3'!CZ18*1</f>
        <v>0</v>
      </c>
      <c r="N57" s="59">
        <f t="shared" si="2"/>
        <v>0</v>
      </c>
      <c r="O57" s="59">
        <f>IF(AND('入力票2'!AH22="",'入力票2'!BJ22="",'入力票2'!CL22=""),"",ROUNDDOWN(IF(N57&gt;t!$P$31,t!$T$31,(N57*VLOOKUP(N57,_Z_1,3,TRUE)/VLOOKUP(N57,_Z_1,4,TRUE))+VLOOKUP(N57,_Z_1,5,TRUE)),0))</f>
      </c>
      <c r="P57" s="40">
        <f>IF(AND('入力票2'!$AH22="",'入力票2'!$BJ22="",'入力票2'!$CL22=""),"",ROUNDDOWN(SUM('入力票2'!AV22,'入力票2'!BX22)/2,0))</f>
      </c>
      <c r="Q57" s="40">
        <f>IF(AND('入力票2'!$AH22="",'入力票2'!$BJ22="",'入力票2'!$CL22=""),"",ROUNDDOWN(SUM('入力票2'!AV22,'入力票2'!BX22,'入力票2'!CZ22)/3,0))</f>
      </c>
      <c r="R57" s="59">
        <f>IF(AND('入力票2'!$AH22="",'入力票2'!$BJ22="",'入力票2'!$CL22=""),"",ROUNDDOWN((P57*VLOOKUP(P57,_Z_2,2,TRUE)/VLOOKUP(P57,_Z_2,3,TRUE))+VLOOKUP(P57,_Z_2,4,TRUE),0))</f>
      </c>
      <c r="S57" s="59">
        <f>IF(AND('入力票2'!$AH22="",'入力票2'!$BJ22="",'入力票2'!$CL22=""),"",ROUNDDOWN((Q57*VLOOKUP(Q57,_Z_2,2,TRUE)/VLOOKUP(Q57,_Z_2,3,TRUE))+VLOOKUP(Q57,_Z_2,4,TRUE),0))</f>
      </c>
      <c r="T57" s="41">
        <f t="shared" si="4"/>
      </c>
      <c r="U57" s="41">
        <f t="shared" si="3"/>
      </c>
    </row>
    <row r="58" spans="1:21" ht="12" customHeight="1" hidden="1" outlineLevel="1">
      <c r="A58" s="39" t="s">
        <v>24</v>
      </c>
      <c r="B58" s="40">
        <f>IF(AND('入力票2'!$AH23="",'入力票2'!$BJ23="",'入力票2'!$CL23=""),"",SUM('入力票3'!AH19:BI19))</f>
      </c>
      <c r="C58" s="57">
        <f>IF(AND('入力票2'!$AH23="",'入力票2'!$BJ23="",'入力票2'!$CL23=""),"",'入力票3'!AH19)</f>
      </c>
      <c r="D58" s="57">
        <f>IF(AND('入力票2'!$AH23="",'入力票2'!$BJ23="",'入力票2'!$CL23=""),"",'入力票3'!BJ19)</f>
      </c>
      <c r="E58" s="40">
        <f>IF(AND('入力票2'!$AH23="",'入力票2'!$BJ23="",'入力票2'!$CL23=""),"",'入力票3'!BX19)</f>
      </c>
      <c r="F58" s="40">
        <f>IF(AND('入力票2'!$AH23="",'入力票2'!$BJ23="",'入力票2'!$CL23=""),"",'入力票3'!CL19)</f>
      </c>
      <c r="G58" s="40">
        <f>IF(AND('入力票2'!$AH23="",'入力票2'!$BJ23="",'入力票2'!$CL23=""),"",'入力票3'!CZ19)</f>
      </c>
      <c r="H58" s="59">
        <f>'入力票3'!AV19*5</f>
        <v>0</v>
      </c>
      <c r="I58" s="59">
        <f>'入力票3'!AH19*6</f>
        <v>0</v>
      </c>
      <c r="J58" s="59">
        <f>'入力票3'!BJ19*4</f>
        <v>0</v>
      </c>
      <c r="K58" s="59">
        <f>'入力票3'!BX19*3</f>
        <v>0</v>
      </c>
      <c r="L58" s="59">
        <f>'入力票3'!CL19*2</f>
        <v>0</v>
      </c>
      <c r="M58" s="59">
        <f>'入力票3'!CZ19*1</f>
        <v>0</v>
      </c>
      <c r="N58" s="59">
        <f t="shared" si="2"/>
        <v>0</v>
      </c>
      <c r="O58" s="59">
        <f>IF(AND('入力票2'!AH23="",'入力票2'!BJ23="",'入力票2'!CL23=""),"",ROUNDDOWN(IF(N58&gt;t!$P$31,t!$T$31,(N58*VLOOKUP(N58,_Z_1,3,TRUE)/VLOOKUP(N58,_Z_1,4,TRUE))+VLOOKUP(N58,_Z_1,5,TRUE)),0))</f>
      </c>
      <c r="P58" s="40">
        <f>IF(AND('入力票2'!$AH23="",'入力票2'!$BJ23="",'入力票2'!$CL23=""),"",ROUNDDOWN(SUM('入力票2'!AV23,'入力票2'!BX23)/2,0))</f>
      </c>
      <c r="Q58" s="40">
        <f>IF(AND('入力票2'!$AH23="",'入力票2'!$BJ23="",'入力票2'!$CL23=""),"",ROUNDDOWN(SUM('入力票2'!AV23,'入力票2'!BX23,'入力票2'!CZ23)/3,0))</f>
      </c>
      <c r="R58" s="59">
        <f>IF(AND('入力票2'!$AH23="",'入力票2'!$BJ23="",'入力票2'!$CL23=""),"",ROUNDDOWN((P58*VLOOKUP(P58,_Z_2,2,TRUE)/VLOOKUP(P58,_Z_2,3,TRUE))+VLOOKUP(P58,_Z_2,4,TRUE),0))</f>
      </c>
      <c r="S58" s="59">
        <f>IF(AND('入力票2'!$AH23="",'入力票2'!$BJ23="",'入力票2'!$CL23=""),"",ROUNDDOWN((Q58*VLOOKUP(Q58,_Z_2,2,TRUE)/VLOOKUP(Q58,_Z_2,3,TRUE))+VLOOKUP(Q58,_Z_2,4,TRUE),0))</f>
      </c>
      <c r="T58" s="41">
        <f t="shared" si="4"/>
      </c>
      <c r="U58" s="41">
        <f t="shared" si="3"/>
      </c>
    </row>
    <row r="59" spans="1:21" ht="12" customHeight="1" hidden="1" outlineLevel="1">
      <c r="A59" s="39" t="s">
        <v>26</v>
      </c>
      <c r="B59" s="40">
        <f>IF(AND('入力票2'!$AH24="",'入力票2'!$BJ24="",'入力票2'!$CL24=""),"",SUM('入力票3'!AH20:BI20))</f>
      </c>
      <c r="C59" s="57">
        <f>IF(AND('入力票2'!$AH24="",'入力票2'!$BJ24="",'入力票2'!$CL24=""),"",'入力票3'!AH20)</f>
      </c>
      <c r="D59" s="57">
        <f>IF(AND('入力票2'!$AH24="",'入力票2'!$BJ24="",'入力票2'!$CL24=""),"",'入力票3'!BJ20)</f>
      </c>
      <c r="E59" s="40">
        <f>IF(AND('入力票2'!$AH24="",'入力票2'!$BJ24="",'入力票2'!$CL24=""),"",'入力票3'!BX20)</f>
      </c>
      <c r="F59" s="40">
        <f>IF(AND('入力票2'!$AH24="",'入力票2'!$BJ24="",'入力票2'!$CL24=""),"",'入力票3'!CL20)</f>
      </c>
      <c r="G59" s="40">
        <f>IF(AND('入力票2'!$AH24="",'入力票2'!$BJ24="",'入力票2'!$CL24=""),"",'入力票3'!CZ20)</f>
      </c>
      <c r="H59" s="59">
        <f>'入力票3'!AV20*5</f>
        <v>0</v>
      </c>
      <c r="I59" s="59">
        <f>'入力票3'!AH20*6</f>
        <v>0</v>
      </c>
      <c r="J59" s="59">
        <f>'入力票3'!BJ20*4</f>
        <v>0</v>
      </c>
      <c r="K59" s="59">
        <f>'入力票3'!BX20*3</f>
        <v>0</v>
      </c>
      <c r="L59" s="59">
        <f>'入力票3'!CL20*2</f>
        <v>0</v>
      </c>
      <c r="M59" s="59">
        <f>'入力票3'!CZ20*1</f>
        <v>0</v>
      </c>
      <c r="N59" s="59">
        <f>SUM(H59:M59)</f>
        <v>0</v>
      </c>
      <c r="O59" s="59">
        <f>IF(AND('入力票2'!AH24="",'入力票2'!BJ24="",'入力票2'!CL24=""),"",ROUNDDOWN(IF(N59&gt;t!$P$31,t!$T$31,(N59*VLOOKUP(N59,_Z_1,3,TRUE)/VLOOKUP(N59,_Z_1,4,TRUE))+VLOOKUP(N59,_Z_1,5,TRUE)),0))</f>
      </c>
      <c r="P59" s="40">
        <f>IF(AND('入力票2'!$AH24="",'入力票2'!$BJ24="",'入力票2'!$CL24=""),"",ROUNDDOWN(SUM('入力票2'!AV24,'入力票2'!BX24)/2,0))</f>
      </c>
      <c r="Q59" s="40">
        <f>IF(AND('入力票2'!$AH24="",'入力票2'!$BJ24="",'入力票2'!$CL24=""),"",ROUNDDOWN(SUM('入力票2'!AV24,'入力票2'!BX24,'入力票2'!CZ24)/3,0))</f>
      </c>
      <c r="R59" s="59">
        <f>IF(AND('入力票2'!$AH24="",'入力票2'!$BJ24="",'入力票2'!$CL24=""),"",ROUNDDOWN((P59*VLOOKUP(P59,_Z_2,2,TRUE)/VLOOKUP(P59,_Z_2,3,TRUE))+VLOOKUP(P59,_Z_2,4,TRUE),0))</f>
      </c>
      <c r="S59" s="59">
        <f>IF(AND('入力票2'!$AH24="",'入力票2'!$BJ24="",'入力票2'!$CL24=""),"",ROUNDDOWN((Q59*VLOOKUP(Q59,_Z_2,2,TRUE)/VLOOKUP(Q59,_Z_2,3,TRUE))+VLOOKUP(Q59,_Z_2,4,TRUE),0))</f>
      </c>
      <c r="T59" s="41">
        <f t="shared" si="4"/>
      </c>
      <c r="U59" s="41">
        <f t="shared" si="3"/>
      </c>
    </row>
    <row r="60" spans="1:21" ht="12" customHeight="1" hidden="1" outlineLevel="1">
      <c r="A60" s="39" t="s">
        <v>28</v>
      </c>
      <c r="B60" s="40">
        <f>IF(AND('入力票2'!$AH25="",'入力票2'!$BJ25="",'入力票2'!$CL25=""),"",SUM('入力票3'!AH21:BI21))</f>
      </c>
      <c r="C60" s="57">
        <f>IF(AND('入力票2'!$AH25="",'入力票2'!$BJ25="",'入力票2'!$CL25=""),"",'入力票3'!AH21)</f>
      </c>
      <c r="D60" s="57">
        <f>IF(AND('入力票2'!$AH25="",'入力票2'!$BJ25="",'入力票2'!$CL25=""),"",'入力票3'!BJ21)</f>
      </c>
      <c r="E60" s="40">
        <f>IF(AND('入力票2'!$AH25="",'入力票2'!$BJ25="",'入力票2'!$CL25=""),"",'入力票3'!BX21)</f>
      </c>
      <c r="F60" s="40">
        <f>IF(AND('入力票2'!$AH25="",'入力票2'!$BJ25="",'入力票2'!$CL25=""),"",'入力票3'!CL21)</f>
      </c>
      <c r="G60" s="40">
        <f>IF(AND('入力票2'!$AH25="",'入力票2'!$BJ25="",'入力票2'!$CL25=""),"",'入力票3'!CZ21)</f>
      </c>
      <c r="H60" s="59">
        <f>'入力票3'!AV21*5</f>
        <v>0</v>
      </c>
      <c r="I60" s="59">
        <f>'入力票3'!AH21*6</f>
        <v>0</v>
      </c>
      <c r="J60" s="59">
        <f>'入力票3'!BJ21*4</f>
        <v>0</v>
      </c>
      <c r="K60" s="59">
        <f>'入力票3'!BX21*3</f>
        <v>0</v>
      </c>
      <c r="L60" s="59">
        <f>'入力票3'!CL21*2</f>
        <v>0</v>
      </c>
      <c r="M60" s="59">
        <f>'入力票3'!CZ21*1</f>
        <v>0</v>
      </c>
      <c r="N60" s="59">
        <f t="shared" si="2"/>
        <v>0</v>
      </c>
      <c r="O60" s="59">
        <f>IF(AND('入力票2'!AH25="",'入力票2'!BJ25="",'入力票2'!CL25=""),"",ROUNDDOWN(IF(N60&gt;t!$P$31,t!$T$31,(N60*VLOOKUP(N60,_Z_1,3,TRUE)/VLOOKUP(N60,_Z_1,4,TRUE))+VLOOKUP(N60,_Z_1,5,TRUE)),0))</f>
      </c>
      <c r="P60" s="40">
        <f>IF(AND('入力票2'!$AH25="",'入力票2'!$BJ25="",'入力票2'!$CL25=""),"",ROUNDDOWN(SUM('入力票2'!AV25,'入力票2'!BX25)/2,0))</f>
      </c>
      <c r="Q60" s="40">
        <f>IF(AND('入力票2'!$AH25="",'入力票2'!$BJ25="",'入力票2'!$CL25=""),"",ROUNDDOWN(SUM('入力票2'!AV25,'入力票2'!BX25,'入力票2'!CZ25)/3,0))</f>
      </c>
      <c r="R60" s="59">
        <f>IF(AND('入力票2'!$AH25="",'入力票2'!$BJ25="",'入力票2'!$CL25=""),"",ROUNDDOWN((P60*VLOOKUP(P60,_Z_2,2,TRUE)/VLOOKUP(P60,_Z_2,3,TRUE))+VLOOKUP(P60,_Z_2,4,TRUE),0))</f>
      </c>
      <c r="S60" s="59">
        <f>IF(AND('入力票2'!$AH25="",'入力票2'!$BJ25="",'入力票2'!$CL25=""),"",ROUNDDOWN((Q60*VLOOKUP(Q60,_Z_2,2,TRUE)/VLOOKUP(Q60,_Z_2,3,TRUE))+VLOOKUP(Q60,_Z_2,4,TRUE),0))</f>
      </c>
      <c r="T60" s="41">
        <f t="shared" si="4"/>
      </c>
      <c r="U60" s="41">
        <f t="shared" si="3"/>
      </c>
    </row>
    <row r="61" spans="1:21" ht="12" customHeight="1" hidden="1" outlineLevel="1">
      <c r="A61" s="39" t="s">
        <v>30</v>
      </c>
      <c r="B61" s="40">
        <f>IF(AND('入力票2'!$AH26="",'入力票2'!$BJ26="",'入力票2'!$CL26=""),"",SUM('入力票3'!AH22:BI22))</f>
      </c>
      <c r="C61" s="57">
        <f>IF(AND('入力票2'!$AH26="",'入力票2'!$BJ26="",'入力票2'!$CL26=""),"",'入力票3'!AH22)</f>
      </c>
      <c r="D61" s="57">
        <f>IF(AND('入力票2'!$AH26="",'入力票2'!$BJ26="",'入力票2'!$CL26=""),"",'入力票3'!BJ22)</f>
      </c>
      <c r="E61" s="40">
        <f>IF(AND('入力票2'!$AH26="",'入力票2'!$BJ26="",'入力票2'!$CL26=""),"",'入力票3'!BX22)</f>
      </c>
      <c r="F61" s="40">
        <f>IF(AND('入力票2'!$AH26="",'入力票2'!$BJ26="",'入力票2'!$CL26=""),"",'入力票3'!CL22)</f>
      </c>
      <c r="G61" s="40">
        <f>IF(AND('入力票2'!$AH26="",'入力票2'!$BJ26="",'入力票2'!$CL26=""),"",'入力票3'!CZ22)</f>
      </c>
      <c r="H61" s="59">
        <f>'入力票3'!AV22*5</f>
        <v>0</v>
      </c>
      <c r="I61" s="59">
        <f>'入力票3'!AH22*6</f>
        <v>0</v>
      </c>
      <c r="J61" s="59">
        <f>'入力票3'!BJ22*4</f>
        <v>0</v>
      </c>
      <c r="K61" s="59">
        <f>'入力票3'!BX22*3</f>
        <v>0</v>
      </c>
      <c r="L61" s="59">
        <f>'入力票3'!CL22*2</f>
        <v>0</v>
      </c>
      <c r="M61" s="59">
        <f>'入力票3'!CZ22*1</f>
        <v>0</v>
      </c>
      <c r="N61" s="59">
        <f t="shared" si="2"/>
        <v>0</v>
      </c>
      <c r="O61" s="59">
        <f>IF(AND('入力票2'!AH26="",'入力票2'!BJ26="",'入力票2'!CL26=""),"",ROUNDDOWN(IF(N61&gt;t!$P$31,t!$T$31,(N61*VLOOKUP(N61,_Z_1,3,TRUE)/VLOOKUP(N61,_Z_1,4,TRUE))+VLOOKUP(N61,_Z_1,5,TRUE)),0))</f>
      </c>
      <c r="P61" s="40">
        <f>IF(AND('入力票2'!$AH26="",'入力票2'!$BJ26="",'入力票2'!$CL26=""),"",ROUNDDOWN(SUM('入力票2'!AV26,'入力票2'!BX26)/2,0))</f>
      </c>
      <c r="Q61" s="40">
        <f>IF(AND('入力票2'!$AH26="",'入力票2'!$BJ26="",'入力票2'!$CL26=""),"",ROUNDDOWN(SUM('入力票2'!AV26,'入力票2'!BX26,'入力票2'!CZ26)/3,0))</f>
      </c>
      <c r="R61" s="59">
        <f>IF(AND('入力票2'!$AH26="",'入力票2'!$BJ26="",'入力票2'!$CL26=""),"",ROUNDDOWN((P61*VLOOKUP(P61,_Z_2,2,TRUE)/VLOOKUP(P61,_Z_2,3,TRUE))+VLOOKUP(P61,_Z_2,4,TRUE),0))</f>
      </c>
      <c r="S61" s="59">
        <f>IF(AND('入力票2'!$AH26="",'入力票2'!$BJ26="",'入力票2'!$CL26=""),"",ROUNDDOWN((Q61*VLOOKUP(Q61,_Z_2,2,TRUE)/VLOOKUP(Q61,_Z_2,3,TRUE))+VLOOKUP(Q61,_Z_2,4,TRUE),0))</f>
      </c>
      <c r="T61" s="41">
        <f t="shared" si="4"/>
      </c>
      <c r="U61" s="41">
        <f t="shared" si="3"/>
      </c>
    </row>
    <row r="62" spans="1:21" ht="12" customHeight="1" hidden="1" outlineLevel="1">
      <c r="A62" s="39" t="s">
        <v>32</v>
      </c>
      <c r="B62" s="40">
        <f>IF(AND('入力票2'!$AH27="",'入力票2'!$BJ27="",'入力票2'!$CL27=""),"",SUM('入力票3'!AH23:BI23))</f>
      </c>
      <c r="C62" s="57">
        <f>IF(AND('入力票2'!$AH27="",'入力票2'!$BJ27="",'入力票2'!$CL27=""),"",'入力票3'!AH23)</f>
      </c>
      <c r="D62" s="57">
        <f>IF(AND('入力票2'!$AH27="",'入力票2'!$BJ27="",'入力票2'!$CL27=""),"",'入力票3'!BJ23)</f>
      </c>
      <c r="E62" s="40">
        <f>IF(AND('入力票2'!$AH27="",'入力票2'!$BJ27="",'入力票2'!$CL27=""),"",'入力票3'!BX23)</f>
      </c>
      <c r="F62" s="40">
        <f>IF(AND('入力票2'!$AH27="",'入力票2'!$BJ27="",'入力票2'!$CL27=""),"",'入力票3'!CL23)</f>
      </c>
      <c r="G62" s="40">
        <f>IF(AND('入力票2'!$AH27="",'入力票2'!$BJ27="",'入力票2'!$CL27=""),"",'入力票3'!CZ23)</f>
      </c>
      <c r="H62" s="59">
        <f>'入力票3'!AV23*5</f>
        <v>0</v>
      </c>
      <c r="I62" s="59">
        <f>'入力票3'!AH23*6</f>
        <v>0</v>
      </c>
      <c r="J62" s="59">
        <f>'入力票3'!BJ23*4</f>
        <v>0</v>
      </c>
      <c r="K62" s="59">
        <f>'入力票3'!BX23*3</f>
        <v>0</v>
      </c>
      <c r="L62" s="59">
        <f>'入力票3'!CL23*2</f>
        <v>0</v>
      </c>
      <c r="M62" s="59">
        <f>'入力票3'!CZ23*1</f>
        <v>0</v>
      </c>
      <c r="N62" s="59">
        <f t="shared" si="2"/>
        <v>0</v>
      </c>
      <c r="O62" s="59">
        <f>IF(AND('入力票2'!AH27="",'入力票2'!BJ27="",'入力票2'!CL27=""),"",ROUNDDOWN(IF(N62&gt;t!$P$31,t!$T$31,(N62*VLOOKUP(N62,_Z_1,3,TRUE)/VLOOKUP(N62,_Z_1,4,TRUE))+VLOOKUP(N62,_Z_1,5,TRUE)),0))</f>
      </c>
      <c r="P62" s="40">
        <f>IF(AND('入力票2'!$AH27="",'入力票2'!$BJ27="",'入力票2'!$CL27=""),"",ROUNDDOWN(SUM('入力票2'!AV27,'入力票2'!BX27)/2,0))</f>
      </c>
      <c r="Q62" s="40">
        <f>IF(AND('入力票2'!$AH27="",'入力票2'!$BJ27="",'入力票2'!$CL27=""),"",ROUNDDOWN(SUM('入力票2'!AV27,'入力票2'!BX27,'入力票2'!CZ27)/3,0))</f>
      </c>
      <c r="R62" s="59">
        <f>IF(AND('入力票2'!$AH27="",'入力票2'!$BJ27="",'入力票2'!$CL27=""),"",ROUNDDOWN((P62*VLOOKUP(P62,_Z_2,2,TRUE)/VLOOKUP(P62,_Z_2,3,TRUE))+VLOOKUP(P62,_Z_2,4,TRUE),0))</f>
      </c>
      <c r="S62" s="59">
        <f>IF(AND('入力票2'!$AH27="",'入力票2'!$BJ27="",'入力票2'!$CL27=""),"",ROUNDDOWN((Q62*VLOOKUP(Q62,_Z_2,2,TRUE)/VLOOKUP(Q62,_Z_2,3,TRUE))+VLOOKUP(Q62,_Z_2,4,TRUE),0))</f>
      </c>
      <c r="T62" s="41">
        <f t="shared" si="4"/>
      </c>
      <c r="U62" s="41">
        <f t="shared" si="3"/>
      </c>
    </row>
    <row r="63" spans="1:21" ht="12" customHeight="1" hidden="1" outlineLevel="1">
      <c r="A63" s="39" t="s">
        <v>34</v>
      </c>
      <c r="B63" s="40">
        <f>IF(AND('入力票2'!$AH28="",'入力票2'!$BJ28="",'入力票2'!$CL28=""),"",SUM('入力票3'!AH24:BI24))</f>
      </c>
      <c r="C63" s="57">
        <f>IF(AND('入力票2'!$AH28="",'入力票2'!$BJ28="",'入力票2'!$CL28=""),"",'入力票3'!AH24)</f>
      </c>
      <c r="D63" s="57">
        <f>IF(AND('入力票2'!$AH28="",'入力票2'!$BJ28="",'入力票2'!$CL28=""),"",'入力票3'!BJ24)</f>
      </c>
      <c r="E63" s="40">
        <f>IF(AND('入力票2'!$AH28="",'入力票2'!$BJ28="",'入力票2'!$CL28=""),"",'入力票3'!BX24)</f>
      </c>
      <c r="F63" s="40">
        <f>IF(AND('入力票2'!$AH28="",'入力票2'!$BJ28="",'入力票2'!$CL28=""),"",'入力票3'!CL24)</f>
      </c>
      <c r="G63" s="40">
        <f>IF(AND('入力票2'!$AH28="",'入力票2'!$BJ28="",'入力票2'!$CL28=""),"",'入力票3'!CZ24)</f>
      </c>
      <c r="H63" s="59">
        <f>'入力票3'!AV24*5</f>
        <v>0</v>
      </c>
      <c r="I63" s="59">
        <f>'入力票3'!AH24*6</f>
        <v>0</v>
      </c>
      <c r="J63" s="59">
        <f>'入力票3'!BJ24*4</f>
        <v>0</v>
      </c>
      <c r="K63" s="59">
        <f>'入力票3'!BX24*3</f>
        <v>0</v>
      </c>
      <c r="L63" s="59">
        <f>'入力票3'!CL24*2</f>
        <v>0</v>
      </c>
      <c r="M63" s="59">
        <f>'入力票3'!CZ24*1</f>
        <v>0</v>
      </c>
      <c r="N63" s="59">
        <f t="shared" si="2"/>
        <v>0</v>
      </c>
      <c r="O63" s="59">
        <f>IF(AND('入力票2'!AH28="",'入力票2'!BJ28="",'入力票2'!CL28=""),"",ROUNDDOWN(IF(N63&gt;t!$P$31,t!$T$31,(N63*VLOOKUP(N63,_Z_1,3,TRUE)/VLOOKUP(N63,_Z_1,4,TRUE))+VLOOKUP(N63,_Z_1,5,TRUE)),0))</f>
      </c>
      <c r="P63" s="40">
        <f>IF(AND('入力票2'!$AH28="",'入力票2'!$BJ28="",'入力票2'!$CL28=""),"",ROUNDDOWN(SUM('入力票2'!AV28,'入力票2'!BX28)/2,0))</f>
      </c>
      <c r="Q63" s="40">
        <f>IF(AND('入力票2'!$AH28="",'入力票2'!$BJ28="",'入力票2'!$CL28=""),"",ROUNDDOWN(SUM('入力票2'!AV28,'入力票2'!BX28,'入力票2'!CZ28)/3,0))</f>
      </c>
      <c r="R63" s="59">
        <f>IF(AND('入力票2'!$AH28="",'入力票2'!$BJ28="",'入力票2'!$CL28=""),"",ROUNDDOWN((P63*VLOOKUP(P63,_Z_2,2,TRUE)/VLOOKUP(P63,_Z_2,3,TRUE))+VLOOKUP(P63,_Z_2,4,TRUE),0))</f>
      </c>
      <c r="S63" s="59">
        <f>IF(AND('入力票2'!$AH28="",'入力票2'!$BJ28="",'入力票2'!$CL28=""),"",ROUNDDOWN((Q63*VLOOKUP(Q63,_Z_2,2,TRUE)/VLOOKUP(Q63,_Z_2,3,TRUE))+VLOOKUP(Q63,_Z_2,4,TRUE),0))</f>
      </c>
      <c r="T63" s="41">
        <f t="shared" si="4"/>
      </c>
      <c r="U63" s="41">
        <f t="shared" si="3"/>
      </c>
    </row>
    <row r="64" spans="1:21" ht="12" customHeight="1" hidden="1" outlineLevel="1">
      <c r="A64" s="39" t="s">
        <v>35</v>
      </c>
      <c r="B64" s="40">
        <f>IF(AND('入力票2'!$AH29="",'入力票2'!$BJ29="",'入力票2'!$CL29=""),"",SUM('入力票3'!AH25:BI25))</f>
      </c>
      <c r="C64" s="57">
        <f>IF(AND('入力票2'!$AH29="",'入力票2'!$BJ29="",'入力票2'!$CL29=""),"",'入力票3'!AH25)</f>
      </c>
      <c r="D64" s="57">
        <f>IF(AND('入力票2'!$AH29="",'入力票2'!$BJ29="",'入力票2'!$CL29=""),"",'入力票3'!BJ25)</f>
      </c>
      <c r="E64" s="40">
        <f>IF(AND('入力票2'!$AH29="",'入力票2'!$BJ29="",'入力票2'!$CL29=""),"",'入力票3'!BX25)</f>
      </c>
      <c r="F64" s="40">
        <f>IF(AND('入力票2'!$AH29="",'入力票2'!$BJ29="",'入力票2'!$CL29=""),"",'入力票3'!CL25)</f>
      </c>
      <c r="G64" s="40">
        <f>IF(AND('入力票2'!$AH29="",'入力票2'!$BJ29="",'入力票2'!$CL29=""),"",'入力票3'!CZ25)</f>
      </c>
      <c r="H64" s="59">
        <f>'入力票3'!AV25*5</f>
        <v>0</v>
      </c>
      <c r="I64" s="59">
        <f>'入力票3'!AH25*6</f>
        <v>0</v>
      </c>
      <c r="J64" s="59">
        <f>'入力票3'!BJ25*4</f>
        <v>0</v>
      </c>
      <c r="K64" s="59">
        <f>'入力票3'!BX25*3</f>
        <v>0</v>
      </c>
      <c r="L64" s="59">
        <f>'入力票3'!CL25*2</f>
        <v>0</v>
      </c>
      <c r="M64" s="59">
        <f>'入力票3'!CZ25*1</f>
        <v>0</v>
      </c>
      <c r="N64" s="59">
        <f t="shared" si="2"/>
        <v>0</v>
      </c>
      <c r="O64" s="59">
        <f>IF(AND('入力票2'!AH29="",'入力票2'!BJ29="",'入力票2'!CL29=""),"",ROUNDDOWN(IF(N64&gt;t!$P$31,t!$T$31,(N64*VLOOKUP(N64,_Z_1,3,TRUE)/VLOOKUP(N64,_Z_1,4,TRUE))+VLOOKUP(N64,_Z_1,5,TRUE)),0))</f>
      </c>
      <c r="P64" s="40">
        <f>IF(AND('入力票2'!$AH29="",'入力票2'!$BJ29="",'入力票2'!$CL29=""),"",ROUNDDOWN(SUM('入力票2'!AV29,'入力票2'!BX29)/2,0))</f>
      </c>
      <c r="Q64" s="40">
        <f>IF(AND('入力票2'!$AH29="",'入力票2'!$BJ29="",'入力票2'!$CL29=""),"",ROUNDDOWN(SUM('入力票2'!AV29,'入力票2'!BX29,'入力票2'!CZ29)/3,0))</f>
      </c>
      <c r="R64" s="59">
        <f>IF(AND('入力票2'!$AH29="",'入力票2'!$BJ29="",'入力票2'!$CL29=""),"",ROUNDDOWN((P64*VLOOKUP(P64,_Z_2,2,TRUE)/VLOOKUP(P64,_Z_2,3,TRUE))+VLOOKUP(P64,_Z_2,4,TRUE),0))</f>
      </c>
      <c r="S64" s="59">
        <f>IF(AND('入力票2'!$AH29="",'入力票2'!$BJ29="",'入力票2'!$CL29=""),"",ROUNDDOWN((Q64*VLOOKUP(Q64,_Z_2,2,TRUE)/VLOOKUP(Q64,_Z_2,3,TRUE))+VLOOKUP(Q64,_Z_2,4,TRUE),0))</f>
      </c>
      <c r="T64" s="41">
        <f t="shared" si="4"/>
      </c>
      <c r="U64" s="41">
        <f t="shared" si="3"/>
      </c>
    </row>
    <row r="65" spans="1:21" ht="12" customHeight="1" hidden="1" outlineLevel="1">
      <c r="A65" s="39" t="s">
        <v>37</v>
      </c>
      <c r="B65" s="40">
        <f>IF(AND('入力票2'!$AH30="",'入力票2'!$BJ30="",'入力票2'!$CL30=""),"",SUM('入力票3'!AH26:BI26))</f>
      </c>
      <c r="C65" s="57">
        <f>IF(AND('入力票2'!$AH30="",'入力票2'!$BJ30="",'入力票2'!$CL30=""),"",'入力票3'!AH26)</f>
      </c>
      <c r="D65" s="57">
        <f>IF(AND('入力票2'!$AH30="",'入力票2'!$BJ30="",'入力票2'!$CL30=""),"",'入力票3'!BJ26)</f>
      </c>
      <c r="E65" s="40">
        <f>IF(AND('入力票2'!$AH30="",'入力票2'!$BJ30="",'入力票2'!$CL30=""),"",'入力票3'!BX26)</f>
      </c>
      <c r="F65" s="40">
        <f>IF(AND('入力票2'!$AH30="",'入力票2'!$BJ30="",'入力票2'!$CL30=""),"",'入力票3'!CL26)</f>
      </c>
      <c r="G65" s="40">
        <f>IF(AND('入力票2'!$AH30="",'入力票2'!$BJ30="",'入力票2'!$CL30=""),"",'入力票3'!CZ26)</f>
      </c>
      <c r="H65" s="59">
        <f>'入力票3'!AV26*5</f>
        <v>0</v>
      </c>
      <c r="I65" s="59">
        <f>'入力票3'!AH26*6</f>
        <v>0</v>
      </c>
      <c r="J65" s="59">
        <f>'入力票3'!BJ26*4</f>
        <v>0</v>
      </c>
      <c r="K65" s="59">
        <f>'入力票3'!BX26*3</f>
        <v>0</v>
      </c>
      <c r="L65" s="59">
        <f>'入力票3'!CL26*2</f>
        <v>0</v>
      </c>
      <c r="M65" s="59">
        <f>'入力票3'!CZ26*1</f>
        <v>0</v>
      </c>
      <c r="N65" s="59">
        <f t="shared" si="2"/>
        <v>0</v>
      </c>
      <c r="O65" s="59">
        <f>IF(AND('入力票2'!AH30="",'入力票2'!BJ30="",'入力票2'!CL30=""),"",ROUNDDOWN(IF(N65&gt;t!$P$31,t!$T$31,(N65*VLOOKUP(N65,_Z_1,3,TRUE)/VLOOKUP(N65,_Z_1,4,TRUE))+VLOOKUP(N65,_Z_1,5,TRUE)),0))</f>
      </c>
      <c r="P65" s="40">
        <f>IF(AND('入力票2'!$AH30="",'入力票2'!$BJ30="",'入力票2'!$CL30=""),"",ROUNDDOWN(SUM('入力票2'!AV30,'入力票2'!BX30)/2,0))</f>
      </c>
      <c r="Q65" s="40">
        <f>IF(AND('入力票2'!$AH30="",'入力票2'!$BJ30="",'入力票2'!$CL30=""),"",ROUNDDOWN(SUM('入力票2'!AV30,'入力票2'!BX30,'入力票2'!CZ30)/3,0))</f>
      </c>
      <c r="R65" s="59">
        <f>IF(AND('入力票2'!$AH30="",'入力票2'!$BJ30="",'入力票2'!$CL30=""),"",ROUNDDOWN((P65*VLOOKUP(P65,_Z_2,2,TRUE)/VLOOKUP(P65,_Z_2,3,TRUE))+VLOOKUP(P65,_Z_2,4,TRUE),0))</f>
      </c>
      <c r="S65" s="59">
        <f>IF(AND('入力票2'!$AH30="",'入力票2'!$BJ30="",'入力票2'!$CL30=""),"",ROUNDDOWN((Q65*VLOOKUP(Q65,_Z_2,2,TRUE)/VLOOKUP(Q65,_Z_2,3,TRUE))+VLOOKUP(Q65,_Z_2,4,TRUE),0))</f>
      </c>
      <c r="T65" s="41">
        <f t="shared" si="4"/>
      </c>
      <c r="U65" s="41">
        <f t="shared" si="3"/>
      </c>
    </row>
    <row r="66" spans="1:21" ht="12" customHeight="1" hidden="1" outlineLevel="1">
      <c r="A66" s="39" t="s">
        <v>39</v>
      </c>
      <c r="B66" s="40">
        <f>IF(AND('入力票2'!$AH31="",'入力票2'!$BJ31="",'入力票2'!$CL31=""),"",SUM('入力票3'!AH27:BI27))</f>
      </c>
      <c r="C66" s="57">
        <f>IF(AND('入力票2'!$AH31="",'入力票2'!$BJ31="",'入力票2'!$CL31=""),"",'入力票3'!AH27)</f>
      </c>
      <c r="D66" s="57">
        <f>IF(AND('入力票2'!$AH31="",'入力票2'!$BJ31="",'入力票2'!$CL31=""),"",'入力票3'!BJ27)</f>
      </c>
      <c r="E66" s="40">
        <f>IF(AND('入力票2'!$AH31="",'入力票2'!$BJ31="",'入力票2'!$CL31=""),"",'入力票3'!BX27)</f>
      </c>
      <c r="F66" s="40">
        <f>IF(AND('入力票2'!$AH31="",'入力票2'!$BJ31="",'入力票2'!$CL31=""),"",'入力票3'!CL27)</f>
      </c>
      <c r="G66" s="40">
        <f>IF(AND('入力票2'!$AH31="",'入力票2'!$BJ31="",'入力票2'!$CL31=""),"",'入力票3'!CZ27)</f>
      </c>
      <c r="H66" s="59">
        <f>'入力票3'!AV27*5</f>
        <v>0</v>
      </c>
      <c r="I66" s="59">
        <f>'入力票3'!AH27*6</f>
        <v>0</v>
      </c>
      <c r="J66" s="59">
        <f>'入力票3'!BJ27*4</f>
        <v>0</v>
      </c>
      <c r="K66" s="59">
        <f>'入力票3'!BX27*3</f>
        <v>0</v>
      </c>
      <c r="L66" s="59">
        <f>'入力票3'!CL27*2</f>
        <v>0</v>
      </c>
      <c r="M66" s="59">
        <f>'入力票3'!CZ27*1</f>
        <v>0</v>
      </c>
      <c r="N66" s="59">
        <f t="shared" si="2"/>
        <v>0</v>
      </c>
      <c r="O66" s="59">
        <f>IF(AND('入力票2'!AH31="",'入力票2'!BJ31="",'入力票2'!CL31=""),"",ROUNDDOWN(IF(N66&gt;t!$P$31,t!$T$31,(N66*VLOOKUP(N66,_Z_1,3,TRUE)/VLOOKUP(N66,_Z_1,4,TRUE))+VLOOKUP(N66,_Z_1,5,TRUE)),0))</f>
      </c>
      <c r="P66" s="40">
        <f>IF(AND('入力票2'!$AH31="",'入力票2'!$BJ31="",'入力票2'!$CL31=""),"",ROUNDDOWN(SUM('入力票2'!AV31,'入力票2'!BX31)/2,0))</f>
      </c>
      <c r="Q66" s="40">
        <f>IF(AND('入力票2'!$AH31="",'入力票2'!$BJ31="",'入力票2'!$CL31=""),"",ROUNDDOWN(SUM('入力票2'!AV31,'入力票2'!BX31,'入力票2'!CZ31)/3,0))</f>
      </c>
      <c r="R66" s="59">
        <f>IF(AND('入力票2'!$AH31="",'入力票2'!$BJ31="",'入力票2'!$CL31=""),"",ROUNDDOWN((P66*VLOOKUP(P66,_Z_2,2,TRUE)/VLOOKUP(P66,_Z_2,3,TRUE))+VLOOKUP(P66,_Z_2,4,TRUE),0))</f>
      </c>
      <c r="S66" s="59">
        <f>IF(AND('入力票2'!$AH31="",'入力票2'!$BJ31="",'入力票2'!$CL31=""),"",ROUNDDOWN((Q66*VLOOKUP(Q66,_Z_2,2,TRUE)/VLOOKUP(Q66,_Z_2,3,TRUE))+VLOOKUP(Q66,_Z_2,4,TRUE),0))</f>
      </c>
      <c r="T66" s="41">
        <f t="shared" si="4"/>
      </c>
      <c r="U66" s="41">
        <f t="shared" si="3"/>
      </c>
    </row>
    <row r="67" spans="1:21" ht="12" customHeight="1" hidden="1" outlineLevel="1">
      <c r="A67" s="39" t="s">
        <v>41</v>
      </c>
      <c r="B67" s="40">
        <f>IF(AND('入力票2'!$AH32="",'入力票2'!$BJ32="",'入力票2'!$CL32=""),"",SUM('入力票3'!AH28:BI28))</f>
      </c>
      <c r="C67" s="57">
        <f>IF(AND('入力票2'!$AH32="",'入力票2'!$BJ32="",'入力票2'!$CL32=""),"",'入力票3'!AH28)</f>
      </c>
      <c r="D67" s="57">
        <f>IF(AND('入力票2'!$AH32="",'入力票2'!$BJ32="",'入力票2'!$CL32=""),"",'入力票3'!BJ28)</f>
      </c>
      <c r="E67" s="40">
        <f>IF(AND('入力票2'!$AH32="",'入力票2'!$BJ32="",'入力票2'!$CL32=""),"",'入力票3'!BX28)</f>
      </c>
      <c r="F67" s="40">
        <f>IF(AND('入力票2'!$AH32="",'入力票2'!$BJ32="",'入力票2'!$CL32=""),"",'入力票3'!CL28)</f>
      </c>
      <c r="G67" s="40">
        <f>IF(AND('入力票2'!$AH32="",'入力票2'!$BJ32="",'入力票2'!$CL32=""),"",'入力票3'!CZ28)</f>
      </c>
      <c r="H67" s="59">
        <f>'入力票3'!AV28*5</f>
        <v>0</v>
      </c>
      <c r="I67" s="59">
        <f>'入力票3'!AH28*6</f>
        <v>0</v>
      </c>
      <c r="J67" s="59">
        <f>'入力票3'!BJ28*4</f>
        <v>0</v>
      </c>
      <c r="K67" s="59">
        <f>'入力票3'!BX28*3</f>
        <v>0</v>
      </c>
      <c r="L67" s="59">
        <f>'入力票3'!CL28*2</f>
        <v>0</v>
      </c>
      <c r="M67" s="59">
        <f>'入力票3'!CZ28*1</f>
        <v>0</v>
      </c>
      <c r="N67" s="59">
        <f t="shared" si="2"/>
        <v>0</v>
      </c>
      <c r="O67" s="59">
        <f>IF(AND('入力票2'!AH32="",'入力票2'!BJ32="",'入力票2'!CL32=""),"",ROUNDDOWN(IF(N67&gt;t!$P$31,t!$T$31,(N67*VLOOKUP(N67,_Z_1,3,TRUE)/VLOOKUP(N67,_Z_1,4,TRUE))+VLOOKUP(N67,_Z_1,5,TRUE)),0))</f>
      </c>
      <c r="P67" s="40">
        <f>IF(AND('入力票2'!$AH32="",'入力票2'!$BJ32="",'入力票2'!$CL32=""),"",ROUNDDOWN(SUM('入力票2'!AV32,'入力票2'!BX32)/2,0))</f>
      </c>
      <c r="Q67" s="40">
        <f>IF(AND('入力票2'!$AH32="",'入力票2'!$BJ32="",'入力票2'!$CL32=""),"",ROUNDDOWN(SUM('入力票2'!AV32,'入力票2'!BX32,'入力票2'!CZ32)/3,0))</f>
      </c>
      <c r="R67" s="59">
        <f>IF(AND('入力票2'!$AH32="",'入力票2'!$BJ32="",'入力票2'!$CL32=""),"",ROUNDDOWN((P67*VLOOKUP(P67,_Z_2,2,TRUE)/VLOOKUP(P67,_Z_2,3,TRUE))+VLOOKUP(P67,_Z_2,4,TRUE),0))</f>
      </c>
      <c r="S67" s="59">
        <f>IF(AND('入力票2'!$AH32="",'入力票2'!$BJ32="",'入力票2'!$CL32=""),"",ROUNDDOWN((Q67*VLOOKUP(Q67,_Z_2,2,TRUE)/VLOOKUP(Q67,_Z_2,3,TRUE))+VLOOKUP(Q67,_Z_2,4,TRUE),0))</f>
      </c>
      <c r="T67" s="41">
        <f t="shared" si="4"/>
      </c>
      <c r="U67" s="41">
        <f t="shared" si="3"/>
      </c>
    </row>
    <row r="68" spans="1:21" ht="12" customHeight="1" hidden="1" outlineLevel="1">
      <c r="A68" s="39" t="s">
        <v>43</v>
      </c>
      <c r="B68" s="40">
        <f>IF(AND('入力票2'!$AH33="",'入力票2'!$BJ33="",'入力票2'!$CL33=""),"",SUM('入力票3'!AH29:BI29))</f>
      </c>
      <c r="C68" s="57">
        <f>IF(AND('入力票2'!$AH33="",'入力票2'!$BJ33="",'入力票2'!$CL33=""),"",'入力票3'!AH29)</f>
      </c>
      <c r="D68" s="57">
        <f>IF(AND('入力票2'!$AH33="",'入力票2'!$BJ33="",'入力票2'!$CL33=""),"",'入力票3'!BJ29)</f>
      </c>
      <c r="E68" s="40">
        <f>IF(AND('入力票2'!$AH33="",'入力票2'!$BJ33="",'入力票2'!$CL33=""),"",'入力票3'!BX29)</f>
      </c>
      <c r="F68" s="40">
        <f>IF(AND('入力票2'!$AH33="",'入力票2'!$BJ33="",'入力票2'!$CL33=""),"",'入力票3'!CL29)</f>
      </c>
      <c r="G68" s="40">
        <f>IF(AND('入力票2'!$AH33="",'入力票2'!$BJ33="",'入力票2'!$CL33=""),"",'入力票3'!CZ29)</f>
      </c>
      <c r="H68" s="59">
        <f>'入力票3'!AV29*5</f>
        <v>0</v>
      </c>
      <c r="I68" s="59">
        <f>'入力票3'!AH29*6</f>
        <v>0</v>
      </c>
      <c r="J68" s="59">
        <f>'入力票3'!BJ29*4</f>
        <v>0</v>
      </c>
      <c r="K68" s="59">
        <f>'入力票3'!BX29*3</f>
        <v>0</v>
      </c>
      <c r="L68" s="59">
        <f>'入力票3'!CL29*2</f>
        <v>0</v>
      </c>
      <c r="M68" s="59">
        <f>'入力票3'!CZ29*1</f>
        <v>0</v>
      </c>
      <c r="N68" s="59">
        <f t="shared" si="2"/>
        <v>0</v>
      </c>
      <c r="O68" s="59">
        <f>IF(AND('入力票2'!AH33="",'入力票2'!BJ33="",'入力票2'!CL33=""),"",ROUNDDOWN(IF(N68&gt;t!$P$31,t!$T$31,(N68*VLOOKUP(N68,_Z_1,3,TRUE)/VLOOKUP(N68,_Z_1,4,TRUE))+VLOOKUP(N68,_Z_1,5,TRUE)),0))</f>
      </c>
      <c r="P68" s="40">
        <f>IF(AND('入力票2'!$AH33="",'入力票2'!$BJ33="",'入力票2'!$CL33=""),"",ROUNDDOWN(SUM('入力票2'!AV33,'入力票2'!BX33)/2,0))</f>
      </c>
      <c r="Q68" s="40">
        <f>IF(AND('入力票2'!$AH33="",'入力票2'!$BJ33="",'入力票2'!$CL33=""),"",ROUNDDOWN(SUM('入力票2'!AV33,'入力票2'!BX33,'入力票2'!CZ33)/3,0))</f>
      </c>
      <c r="R68" s="59">
        <f>IF(AND('入力票2'!$AH33="",'入力票2'!$BJ33="",'入力票2'!$CL33=""),"",ROUNDDOWN((P68*VLOOKUP(P68,_Z_2,2,TRUE)/VLOOKUP(P68,_Z_2,3,TRUE))+VLOOKUP(P68,_Z_2,4,TRUE),0))</f>
      </c>
      <c r="S68" s="59">
        <f>IF(AND('入力票2'!$AH33="",'入力票2'!$BJ33="",'入力票2'!$CL33=""),"",ROUNDDOWN((Q68*VLOOKUP(Q68,_Z_2,2,TRUE)/VLOOKUP(Q68,_Z_2,3,TRUE))+VLOOKUP(Q68,_Z_2,4,TRUE),0))</f>
      </c>
      <c r="T68" s="41">
        <f t="shared" si="4"/>
      </c>
      <c r="U68" s="41">
        <f t="shared" si="3"/>
      </c>
    </row>
    <row r="69" spans="1:21" ht="12" customHeight="1" hidden="1" outlineLevel="1">
      <c r="A69" s="39" t="s">
        <v>45</v>
      </c>
      <c r="B69" s="40">
        <f>IF(AND('入力票2'!$AH34="",'入力票2'!$BJ34="",'入力票2'!$CL34=""),"",SUM('入力票3'!AH30:BI30))</f>
      </c>
      <c r="C69" s="57">
        <f>IF(AND('入力票2'!$AH34="",'入力票2'!$BJ34="",'入力票2'!$CL34=""),"",'入力票3'!AH30)</f>
      </c>
      <c r="D69" s="57">
        <f>IF(AND('入力票2'!$AH34="",'入力票2'!$BJ34="",'入力票2'!$CL34=""),"",'入力票3'!BJ30)</f>
      </c>
      <c r="E69" s="40">
        <f>IF(AND('入力票2'!$AH34="",'入力票2'!$BJ34="",'入力票2'!$CL34=""),"",'入力票3'!BX30)</f>
      </c>
      <c r="F69" s="40">
        <f>IF(AND('入力票2'!$AH34="",'入力票2'!$BJ34="",'入力票2'!$CL34=""),"",'入力票3'!CL30)</f>
      </c>
      <c r="G69" s="40">
        <f>IF(AND('入力票2'!$AH34="",'入力票2'!$BJ34="",'入力票2'!$CL34=""),"",'入力票3'!CZ30)</f>
      </c>
      <c r="H69" s="59">
        <f>'入力票3'!AV30*5</f>
        <v>0</v>
      </c>
      <c r="I69" s="59">
        <f>'入力票3'!AH30*6</f>
        <v>0</v>
      </c>
      <c r="J69" s="59">
        <f>'入力票3'!BJ30*4</f>
        <v>0</v>
      </c>
      <c r="K69" s="59">
        <f>'入力票3'!BX30*3</f>
        <v>0</v>
      </c>
      <c r="L69" s="59">
        <f>'入力票3'!CL30*2</f>
        <v>0</v>
      </c>
      <c r="M69" s="59">
        <f>'入力票3'!CZ30*1</f>
        <v>0</v>
      </c>
      <c r="N69" s="59">
        <f t="shared" si="2"/>
        <v>0</v>
      </c>
      <c r="O69" s="59">
        <f>IF(AND('入力票2'!AH34="",'入力票2'!BJ34="",'入力票2'!CL34=""),"",ROUNDDOWN(IF(N69&gt;t!$P$31,t!$T$31,(N69*VLOOKUP(N69,_Z_1,3,TRUE)/VLOOKUP(N69,_Z_1,4,TRUE))+VLOOKUP(N69,_Z_1,5,TRUE)),0))</f>
      </c>
      <c r="P69" s="40">
        <f>IF(AND('入力票2'!$AH34="",'入力票2'!$BJ34="",'入力票2'!$CL34=""),"",ROUNDDOWN(SUM('入力票2'!AV34,'入力票2'!BX34)/2,0))</f>
      </c>
      <c r="Q69" s="40">
        <f>IF(AND('入力票2'!$AH34="",'入力票2'!$BJ34="",'入力票2'!$CL34=""),"",ROUNDDOWN(SUM('入力票2'!AV34,'入力票2'!BX34,'入力票2'!CZ34)/3,0))</f>
      </c>
      <c r="R69" s="59">
        <f>IF(AND('入力票2'!$AH34="",'入力票2'!$BJ34="",'入力票2'!$CL34=""),"",ROUNDDOWN((P69*VLOOKUP(P69,_Z_2,2,TRUE)/VLOOKUP(P69,_Z_2,3,TRUE))+VLOOKUP(P69,_Z_2,4,TRUE),0))</f>
      </c>
      <c r="S69" s="59">
        <f>IF(AND('入力票2'!$AH34="",'入力票2'!$BJ34="",'入力票2'!$CL34=""),"",ROUNDDOWN((Q69*VLOOKUP(Q69,_Z_2,2,TRUE)/VLOOKUP(Q69,_Z_2,3,TRUE))+VLOOKUP(Q69,_Z_2,4,TRUE),0))</f>
      </c>
      <c r="T69" s="41">
        <f t="shared" si="4"/>
      </c>
      <c r="U69" s="41">
        <f t="shared" si="3"/>
      </c>
    </row>
    <row r="70" spans="1:21" ht="12" customHeight="1" hidden="1" outlineLevel="1">
      <c r="A70" s="39" t="s">
        <v>47</v>
      </c>
      <c r="B70" s="40">
        <f>IF(AND('入力票2'!$AH35="",'入力票2'!$BJ35="",'入力票2'!$CL35=""),"",SUM('入力票3'!AH31:BI31))</f>
      </c>
      <c r="C70" s="57">
        <f>IF(AND('入力票2'!$AH35="",'入力票2'!$BJ35="",'入力票2'!$CL35=""),"",'入力票3'!AH31)</f>
      </c>
      <c r="D70" s="57">
        <f>IF(AND('入力票2'!$AH35="",'入力票2'!$BJ35="",'入力票2'!$CL35=""),"",'入力票3'!BJ31)</f>
      </c>
      <c r="E70" s="40">
        <f>IF(AND('入力票2'!$AH35="",'入力票2'!$BJ35="",'入力票2'!$CL35=""),"",'入力票3'!BX31)</f>
      </c>
      <c r="F70" s="40">
        <f>IF(AND('入力票2'!$AH35="",'入力票2'!$BJ35="",'入力票2'!$CL35=""),"",'入力票3'!CL31)</f>
      </c>
      <c r="G70" s="40">
        <f>IF(AND('入力票2'!$AH35="",'入力票2'!$BJ35="",'入力票2'!$CL35=""),"",'入力票3'!CZ31)</f>
      </c>
      <c r="H70" s="59">
        <f>'入力票3'!AV31*5</f>
        <v>0</v>
      </c>
      <c r="I70" s="59">
        <f>'入力票3'!AH31*6</f>
        <v>0</v>
      </c>
      <c r="J70" s="59">
        <f>'入力票3'!BJ31*4</f>
        <v>0</v>
      </c>
      <c r="K70" s="59">
        <f>'入力票3'!BX31*3</f>
        <v>0</v>
      </c>
      <c r="L70" s="59">
        <f>'入力票3'!CL31*2</f>
        <v>0</v>
      </c>
      <c r="M70" s="59">
        <f>'入力票3'!CZ31*1</f>
        <v>0</v>
      </c>
      <c r="N70" s="59">
        <f t="shared" si="2"/>
        <v>0</v>
      </c>
      <c r="O70" s="59">
        <f>IF(AND('入力票2'!AH35="",'入力票2'!BJ35="",'入力票2'!CL35=""),"",ROUNDDOWN(IF(N70&gt;t!$P$31,t!$T$31,(N70*VLOOKUP(N70,_Z_1,3,TRUE)/VLOOKUP(N70,_Z_1,4,TRUE))+VLOOKUP(N70,_Z_1,5,TRUE)),0))</f>
      </c>
      <c r="P70" s="40">
        <f>IF(AND('入力票2'!$AH35="",'入力票2'!$BJ35="",'入力票2'!$CL35=""),"",ROUNDDOWN(SUM('入力票2'!AV35,'入力票2'!BX35)/2,0))</f>
      </c>
      <c r="Q70" s="40">
        <f>IF(AND('入力票2'!$AH35="",'入力票2'!$BJ35="",'入力票2'!$CL35=""),"",ROUNDDOWN(SUM('入力票2'!AV35,'入力票2'!BX35,'入力票2'!CZ35)/3,0))</f>
      </c>
      <c r="R70" s="59">
        <f>IF(AND('入力票2'!$AH35="",'入力票2'!$BJ35="",'入力票2'!$CL35=""),"",ROUNDDOWN((P70*VLOOKUP(P70,_Z_2,2,TRUE)/VLOOKUP(P70,_Z_2,3,TRUE))+VLOOKUP(P70,_Z_2,4,TRUE),0))</f>
      </c>
      <c r="S70" s="59">
        <f>IF(AND('入力票2'!$AH35="",'入力票2'!$BJ35="",'入力票2'!$CL35=""),"",ROUNDDOWN((Q70*VLOOKUP(Q70,_Z_2,2,TRUE)/VLOOKUP(Q70,_Z_2,3,TRUE))+VLOOKUP(Q70,_Z_2,4,TRUE),0))</f>
      </c>
      <c r="T70" s="41">
        <f t="shared" si="4"/>
      </c>
      <c r="U70" s="41">
        <f t="shared" si="3"/>
      </c>
    </row>
    <row r="71" spans="1:21" ht="12" customHeight="1" hidden="1" outlineLevel="1">
      <c r="A71" s="39" t="s">
        <v>49</v>
      </c>
      <c r="B71" s="40">
        <f>IF(AND('入力票2'!$AH36="",'入力票2'!$BJ36="",'入力票2'!$CL36=""),"",SUM('入力票3'!AH32:BI32))</f>
      </c>
      <c r="C71" s="57">
        <f>IF(AND('入力票2'!$AH36="",'入力票2'!$BJ36="",'入力票2'!$CL36=""),"",'入力票3'!AH32)</f>
      </c>
      <c r="D71" s="57">
        <f>IF(AND('入力票2'!$AH36="",'入力票2'!$BJ36="",'入力票2'!$CL36=""),"",'入力票3'!BJ32)</f>
      </c>
      <c r="E71" s="40">
        <f>IF(AND('入力票2'!$AH36="",'入力票2'!$BJ36="",'入力票2'!$CL36=""),"",'入力票3'!BX32)</f>
      </c>
      <c r="F71" s="40">
        <f>IF(AND('入力票2'!$AH36="",'入力票2'!$BJ36="",'入力票2'!$CL36=""),"",'入力票3'!CL32)</f>
      </c>
      <c r="G71" s="40">
        <f>IF(AND('入力票2'!$AH36="",'入力票2'!$BJ36="",'入力票2'!$CL36=""),"",'入力票3'!CZ32)</f>
      </c>
      <c r="H71" s="59">
        <f>'入力票3'!AV32*5</f>
        <v>0</v>
      </c>
      <c r="I71" s="59">
        <f>'入力票3'!AH32*6</f>
        <v>0</v>
      </c>
      <c r="J71" s="59">
        <f>'入力票3'!BJ32*4</f>
        <v>0</v>
      </c>
      <c r="K71" s="59">
        <f>'入力票3'!BX32*3</f>
        <v>0</v>
      </c>
      <c r="L71" s="59">
        <f>'入力票3'!CL32*2</f>
        <v>0</v>
      </c>
      <c r="M71" s="59">
        <f>'入力票3'!CZ32*1</f>
        <v>0</v>
      </c>
      <c r="N71" s="59">
        <f t="shared" si="2"/>
        <v>0</v>
      </c>
      <c r="O71" s="59">
        <f>IF(AND('入力票2'!AH36="",'入力票2'!BJ36="",'入力票2'!CL36=""),"",ROUNDDOWN(IF(N71&gt;t!$P$31,t!$T$31,(N71*VLOOKUP(N71,_Z_1,3,TRUE)/VLOOKUP(N71,_Z_1,4,TRUE))+VLOOKUP(N71,_Z_1,5,TRUE)),0))</f>
      </c>
      <c r="P71" s="40">
        <f>IF(AND('入力票2'!$AH36="",'入力票2'!$BJ36="",'入力票2'!$CL36=""),"",ROUNDDOWN(SUM('入力票2'!AV36,'入力票2'!BX36)/2,0))</f>
      </c>
      <c r="Q71" s="40">
        <f>IF(AND('入力票2'!$AH36="",'入力票2'!$BJ36="",'入力票2'!$CL36=""),"",ROUNDDOWN(SUM('入力票2'!AV36,'入力票2'!BX36,'入力票2'!CZ36)/3,0))</f>
      </c>
      <c r="R71" s="59">
        <f>IF(AND('入力票2'!$AH36="",'入力票2'!$BJ36="",'入力票2'!$CL36=""),"",ROUNDDOWN((P71*VLOOKUP(P71,_Z_2,2,TRUE)/VLOOKUP(P71,_Z_2,3,TRUE))+VLOOKUP(P71,_Z_2,4,TRUE),0))</f>
      </c>
      <c r="S71" s="59">
        <f>IF(AND('入力票2'!$AH36="",'入力票2'!$BJ36="",'入力票2'!$CL36=""),"",ROUNDDOWN((Q71*VLOOKUP(Q71,_Z_2,2,TRUE)/VLOOKUP(Q71,_Z_2,3,TRUE))+VLOOKUP(Q71,_Z_2,4,TRUE),0))</f>
      </c>
      <c r="T71" s="41">
        <f t="shared" si="4"/>
      </c>
      <c r="U71" s="41">
        <f t="shared" si="3"/>
      </c>
    </row>
    <row r="72" spans="1:21" ht="12" customHeight="1" hidden="1" outlineLevel="1">
      <c r="A72" s="39" t="s">
        <v>51</v>
      </c>
      <c r="B72" s="40">
        <f>IF(AND('入力票2'!$AH37="",'入力票2'!$BJ37="",'入力票2'!$CL37=""),"",SUM('入力票3'!AH33:BI33))</f>
      </c>
      <c r="C72" s="57">
        <f>IF(AND('入力票2'!$AH37="",'入力票2'!$BJ37="",'入力票2'!$CL37=""),"",'入力票3'!AH33)</f>
      </c>
      <c r="D72" s="57">
        <f>IF(AND('入力票2'!$AH37="",'入力票2'!$BJ37="",'入力票2'!$CL37=""),"",'入力票3'!BJ33)</f>
      </c>
      <c r="E72" s="40">
        <f>IF(AND('入力票2'!$AH37="",'入力票2'!$BJ37="",'入力票2'!$CL37=""),"",'入力票3'!BX33)</f>
      </c>
      <c r="F72" s="40">
        <f>IF(AND('入力票2'!$AH37="",'入力票2'!$BJ37="",'入力票2'!$CL37=""),"",'入力票3'!CL33)</f>
      </c>
      <c r="G72" s="40">
        <f>IF(AND('入力票2'!$AH37="",'入力票2'!$BJ37="",'入力票2'!$CL37=""),"",'入力票3'!CZ33)</f>
      </c>
      <c r="H72" s="59">
        <f>'入力票3'!AV33*5</f>
        <v>0</v>
      </c>
      <c r="I72" s="59">
        <f>'入力票3'!AH33*6</f>
        <v>0</v>
      </c>
      <c r="J72" s="59">
        <f>'入力票3'!BJ33*4</f>
        <v>0</v>
      </c>
      <c r="K72" s="59">
        <f>'入力票3'!BX33*3</f>
        <v>0</v>
      </c>
      <c r="L72" s="59">
        <f>'入力票3'!CL33*2</f>
        <v>0</v>
      </c>
      <c r="M72" s="59">
        <f>'入力票3'!CZ33*1</f>
        <v>0</v>
      </c>
      <c r="N72" s="59">
        <f t="shared" si="2"/>
        <v>0</v>
      </c>
      <c r="O72" s="59">
        <f>IF(AND('入力票2'!AH37="",'入力票2'!BJ37="",'入力票2'!CL37=""),"",ROUNDDOWN(IF(N72&gt;t!$P$31,t!$T$31,(N72*VLOOKUP(N72,_Z_1,3,TRUE)/VLOOKUP(N72,_Z_1,4,TRUE))+VLOOKUP(N72,_Z_1,5,TRUE)),0))</f>
      </c>
      <c r="P72" s="40">
        <f>IF(AND('入力票2'!$AH37="",'入力票2'!$BJ37="",'入力票2'!$CL37=""),"",ROUNDDOWN(SUM('入力票2'!AV37,'入力票2'!BX37)/2,0))</f>
      </c>
      <c r="Q72" s="40">
        <f>IF(AND('入力票2'!$AH37="",'入力票2'!$BJ37="",'入力票2'!$CL37=""),"",ROUNDDOWN(SUM('入力票2'!AV37,'入力票2'!BX37,'入力票2'!CZ37)/3,0))</f>
      </c>
      <c r="R72" s="59">
        <f>IF(AND('入力票2'!$AH37="",'入力票2'!$BJ37="",'入力票2'!$CL37=""),"",ROUNDDOWN((P72*VLOOKUP(P72,_Z_2,2,TRUE)/VLOOKUP(P72,_Z_2,3,TRUE))+VLOOKUP(P72,_Z_2,4,TRUE),0))</f>
      </c>
      <c r="S72" s="59">
        <f>IF(AND('入力票2'!$AH37="",'入力票2'!$BJ37="",'入力票2'!$CL37=""),"",ROUNDDOWN((Q72*VLOOKUP(Q72,_Z_2,2,TRUE)/VLOOKUP(Q72,_Z_2,3,TRUE))+VLOOKUP(Q72,_Z_2,4,TRUE),0))</f>
      </c>
      <c r="T72" s="41">
        <f t="shared" si="4"/>
      </c>
      <c r="U72" s="41">
        <f t="shared" si="3"/>
      </c>
    </row>
    <row r="73" spans="1:21" ht="12" customHeight="1" hidden="1" outlineLevel="1">
      <c r="A73" s="39" t="s">
        <v>53</v>
      </c>
      <c r="B73" s="40">
        <f>IF(AND('入力票2'!$AH38="",'入力票2'!$BJ38="",'入力票2'!$CL38=""),"",SUM('入力票3'!AH34:BI34))</f>
      </c>
      <c r="C73" s="57">
        <f>IF(AND('入力票2'!$AH38="",'入力票2'!$BJ38="",'入力票2'!$CL38=""),"",'入力票3'!AH34)</f>
      </c>
      <c r="D73" s="57">
        <f>IF(AND('入力票2'!$AH38="",'入力票2'!$BJ38="",'入力票2'!$CL38=""),"",'入力票3'!BJ34)</f>
      </c>
      <c r="E73" s="40">
        <f>IF(AND('入力票2'!$AH38="",'入力票2'!$BJ38="",'入力票2'!$CL38=""),"",'入力票3'!BX34)</f>
      </c>
      <c r="F73" s="40">
        <f>IF(AND('入力票2'!$AH38="",'入力票2'!$BJ38="",'入力票2'!$CL38=""),"",'入力票3'!CL34)</f>
      </c>
      <c r="G73" s="40">
        <f>IF(AND('入力票2'!$AH38="",'入力票2'!$BJ38="",'入力票2'!$CL38=""),"",'入力票3'!CZ34)</f>
      </c>
      <c r="H73" s="59">
        <f>'入力票3'!AV34*5</f>
        <v>0</v>
      </c>
      <c r="I73" s="59">
        <f>'入力票3'!AH34*6</f>
        <v>0</v>
      </c>
      <c r="J73" s="59">
        <f>'入力票3'!BJ34*4</f>
        <v>0</v>
      </c>
      <c r="K73" s="59">
        <f>'入力票3'!BX34*3</f>
        <v>0</v>
      </c>
      <c r="L73" s="59">
        <f>'入力票3'!CL34*2</f>
        <v>0</v>
      </c>
      <c r="M73" s="59">
        <f>'入力票3'!CZ34*1</f>
        <v>0</v>
      </c>
      <c r="N73" s="59">
        <f t="shared" si="2"/>
        <v>0</v>
      </c>
      <c r="O73" s="59">
        <f>IF(AND('入力票2'!AH38="",'入力票2'!BJ38="",'入力票2'!CL38=""),"",ROUNDDOWN(IF(N73&gt;t!$P$31,t!$T$31,(N73*VLOOKUP(N73,_Z_1,3,TRUE)/VLOOKUP(N73,_Z_1,4,TRUE))+VLOOKUP(N73,_Z_1,5,TRUE)),0))</f>
      </c>
      <c r="P73" s="40">
        <f>IF(AND('入力票2'!$AH38="",'入力票2'!$BJ38="",'入力票2'!$CL38=""),"",ROUNDDOWN(SUM('入力票2'!AV38,'入力票2'!BX38)/2,0))</f>
      </c>
      <c r="Q73" s="40">
        <f>IF(AND('入力票2'!$AH38="",'入力票2'!$BJ38="",'入力票2'!$CL38=""),"",ROUNDDOWN(SUM('入力票2'!AV38,'入力票2'!BX38,'入力票2'!CZ38)/3,0))</f>
      </c>
      <c r="R73" s="59">
        <f>IF(AND('入力票2'!$AH38="",'入力票2'!$BJ38="",'入力票2'!$CL38=""),"",ROUNDDOWN((P73*VLOOKUP(P73,_Z_2,2,TRUE)/VLOOKUP(P73,_Z_2,3,TRUE))+VLOOKUP(P73,_Z_2,4,TRUE),0))</f>
      </c>
      <c r="S73" s="59">
        <f>IF(AND('入力票2'!$AH38="",'入力票2'!$BJ38="",'入力票2'!$CL38=""),"",ROUNDDOWN((Q73*VLOOKUP(Q73,_Z_2,2,TRUE)/VLOOKUP(Q73,_Z_2,3,TRUE))+VLOOKUP(Q73,_Z_2,4,TRUE),0))</f>
      </c>
      <c r="T73" s="41">
        <f t="shared" si="4"/>
      </c>
      <c r="U73" s="41">
        <f t="shared" si="3"/>
      </c>
    </row>
    <row r="74" spans="1:21" ht="12" customHeight="1" hidden="1" outlineLevel="1">
      <c r="A74" s="39" t="s">
        <v>55</v>
      </c>
      <c r="B74" s="40">
        <f>IF(AND('入力票2'!$AH39="",'入力票2'!$BJ39="",'入力票2'!$CL39=""),"",SUM('入力票3'!AH35:BI35))</f>
      </c>
      <c r="C74" s="57">
        <f>IF(AND('入力票2'!$AH39="",'入力票2'!$BJ39="",'入力票2'!$CL39=""),"",'入力票3'!AH35)</f>
      </c>
      <c r="D74" s="57">
        <f>IF(AND('入力票2'!$AH39="",'入力票2'!$BJ39="",'入力票2'!$CL39=""),"",'入力票3'!BJ35)</f>
      </c>
      <c r="E74" s="40">
        <f>IF(AND('入力票2'!$AH39="",'入力票2'!$BJ39="",'入力票2'!$CL39=""),"",'入力票3'!BX35)</f>
      </c>
      <c r="F74" s="40">
        <f>IF(AND('入力票2'!$AH39="",'入力票2'!$BJ39="",'入力票2'!$CL39=""),"",'入力票3'!CL35)</f>
      </c>
      <c r="G74" s="40">
        <f>IF(AND('入力票2'!$AH39="",'入力票2'!$BJ39="",'入力票2'!$CL39=""),"",'入力票3'!CZ35)</f>
      </c>
      <c r="H74" s="59">
        <f>'入力票3'!AV35*5</f>
        <v>0</v>
      </c>
      <c r="I74" s="59">
        <f>'入力票3'!AH35*6</f>
        <v>0</v>
      </c>
      <c r="J74" s="59">
        <f>'入力票3'!BJ35*4</f>
        <v>0</v>
      </c>
      <c r="K74" s="59">
        <f>'入力票3'!BX35*3</f>
        <v>0</v>
      </c>
      <c r="L74" s="59">
        <f>'入力票3'!CL35*2</f>
        <v>0</v>
      </c>
      <c r="M74" s="59">
        <f>'入力票3'!CZ35*1</f>
        <v>0</v>
      </c>
      <c r="N74" s="59">
        <f t="shared" si="2"/>
        <v>0</v>
      </c>
      <c r="O74" s="59">
        <f>IF(AND('入力票2'!AH39="",'入力票2'!BJ39="",'入力票2'!CL39=""),"",ROUNDDOWN(IF(N74&gt;t!$P$31,t!$T$31,(N74*VLOOKUP(N74,_Z_1,3,TRUE)/VLOOKUP(N74,_Z_1,4,TRUE))+VLOOKUP(N74,_Z_1,5,TRUE)),0))</f>
      </c>
      <c r="P74" s="40">
        <f>IF(AND('入力票2'!$AH39="",'入力票2'!$BJ39="",'入力票2'!$CL39=""),"",ROUNDDOWN(SUM('入力票2'!AV39,'入力票2'!BX39)/2,0))</f>
      </c>
      <c r="Q74" s="40">
        <f>IF(AND('入力票2'!$AH39="",'入力票2'!$BJ39="",'入力票2'!$CL39=""),"",ROUNDDOWN(SUM('入力票2'!AV39,'入力票2'!BX39,'入力票2'!CZ39)/3,0))</f>
      </c>
      <c r="R74" s="59">
        <f>IF(AND('入力票2'!$AH39="",'入力票2'!$BJ39="",'入力票2'!$CL39=""),"",ROUNDDOWN((P74*VLOOKUP(P74,_Z_2,2,TRUE)/VLOOKUP(P74,_Z_2,3,TRUE))+VLOOKUP(P74,_Z_2,4,TRUE),0))</f>
      </c>
      <c r="S74" s="59">
        <f>IF(AND('入力票2'!$AH39="",'入力票2'!$BJ39="",'入力票2'!$CL39=""),"",ROUNDDOWN((Q74*VLOOKUP(Q74,_Z_2,2,TRUE)/VLOOKUP(Q74,_Z_2,3,TRUE))+VLOOKUP(Q74,_Z_2,4,TRUE),0))</f>
      </c>
      <c r="T74" s="41">
        <f t="shared" si="4"/>
      </c>
      <c r="U74" s="41">
        <f t="shared" si="3"/>
      </c>
    </row>
    <row r="75" spans="1:21" ht="12" customHeight="1" hidden="1" outlineLevel="1">
      <c r="A75" s="39" t="s">
        <v>57</v>
      </c>
      <c r="B75" s="40">
        <f>IF(AND('入力票2'!$AH40="",'入力票2'!$BJ40="",'入力票2'!$CL40=""),"",SUM('入力票3'!AH36:BI36))</f>
      </c>
      <c r="C75" s="57">
        <f>IF(AND('入力票2'!$AH40="",'入力票2'!$BJ40="",'入力票2'!$CL40=""),"",'入力票3'!AH36)</f>
      </c>
      <c r="D75" s="57">
        <f>IF(AND('入力票2'!$AH40="",'入力票2'!$BJ40="",'入力票2'!$CL40=""),"",'入力票3'!BJ36)</f>
      </c>
      <c r="E75" s="40">
        <f>IF(AND('入力票2'!$AH40="",'入力票2'!$BJ40="",'入力票2'!$CL40=""),"",'入力票3'!BX36)</f>
      </c>
      <c r="F75" s="40">
        <f>IF(AND('入力票2'!$AH40="",'入力票2'!$BJ40="",'入力票2'!$CL40=""),"",'入力票3'!CL36)</f>
      </c>
      <c r="G75" s="40">
        <f>IF(AND('入力票2'!$AH40="",'入力票2'!$BJ40="",'入力票2'!$CL40=""),"",'入力票3'!CZ36)</f>
      </c>
      <c r="H75" s="59">
        <f>'入力票3'!AV36*5</f>
        <v>0</v>
      </c>
      <c r="I75" s="59">
        <f>'入力票3'!AH36*6</f>
        <v>0</v>
      </c>
      <c r="J75" s="59">
        <f>'入力票3'!BJ36*4</f>
        <v>0</v>
      </c>
      <c r="K75" s="59">
        <f>'入力票3'!BX36*3</f>
        <v>0</v>
      </c>
      <c r="L75" s="59">
        <f>'入力票3'!CL36*2</f>
        <v>0</v>
      </c>
      <c r="M75" s="59">
        <f>'入力票3'!CZ36*1</f>
        <v>0</v>
      </c>
      <c r="N75" s="59">
        <f t="shared" si="2"/>
        <v>0</v>
      </c>
      <c r="O75" s="59">
        <f>IF(AND('入力票2'!AH40="",'入力票2'!BJ40="",'入力票2'!CL40=""),"",ROUNDDOWN(IF(N75&gt;t!$P$31,t!$T$31,(N75*VLOOKUP(N75,_Z_1,3,TRUE)/VLOOKUP(N75,_Z_1,4,TRUE))+VLOOKUP(N75,_Z_1,5,TRUE)),0))</f>
      </c>
      <c r="P75" s="40">
        <f>IF(AND('入力票2'!$AH40="",'入力票2'!$BJ40="",'入力票2'!$CL40=""),"",ROUNDDOWN(SUM('入力票2'!AV40,'入力票2'!BX40)/2,0))</f>
      </c>
      <c r="Q75" s="40">
        <f>IF(AND('入力票2'!$AH40="",'入力票2'!$BJ40="",'入力票2'!$CL40=""),"",ROUNDDOWN(SUM('入力票2'!AV40,'入力票2'!BX40,'入力票2'!CZ40)/3,0))</f>
      </c>
      <c r="R75" s="59">
        <f>IF(AND('入力票2'!$AH40="",'入力票2'!$BJ40="",'入力票2'!$CL40=""),"",ROUNDDOWN((P75*VLOOKUP(P75,_Z_2,2,TRUE)/VLOOKUP(P75,_Z_2,3,TRUE))+VLOOKUP(P75,_Z_2,4,TRUE),0))</f>
      </c>
      <c r="S75" s="59">
        <f>IF(AND('入力票2'!$AH40="",'入力票2'!$BJ40="",'入力票2'!$CL40=""),"",ROUNDDOWN((Q75*VLOOKUP(Q75,_Z_2,2,TRUE)/VLOOKUP(Q75,_Z_2,3,TRUE))+VLOOKUP(Q75,_Z_2,4,TRUE),0))</f>
      </c>
      <c r="T75" s="41">
        <f t="shared" si="4"/>
      </c>
      <c r="U75" s="41">
        <f t="shared" si="3"/>
      </c>
    </row>
    <row r="76" spans="1:21" ht="12" customHeight="1" hidden="1" outlineLevel="1">
      <c r="A76" s="39" t="s">
        <v>59</v>
      </c>
      <c r="B76" s="40">
        <f>IF(AND('入力票2'!$AH41="",'入力票2'!$BJ41="",'入力票2'!$CL41=""),"",SUM('入力票3'!AH37:BI37))</f>
      </c>
      <c r="C76" s="57">
        <f>IF(AND('入力票2'!$AH41="",'入力票2'!$BJ41="",'入力票2'!$CL41=""),"",'入力票3'!AH37)</f>
      </c>
      <c r="D76" s="57">
        <f>IF(AND('入力票2'!$AH41="",'入力票2'!$BJ41="",'入力票2'!$CL41=""),"",'入力票3'!BJ37)</f>
      </c>
      <c r="E76" s="40">
        <f>IF(AND('入力票2'!$AH41="",'入力票2'!$BJ41="",'入力票2'!$CL41=""),"",'入力票3'!BX37)</f>
      </c>
      <c r="F76" s="40">
        <f>IF(AND('入力票2'!$AH41="",'入力票2'!$BJ41="",'入力票2'!$CL41=""),"",'入力票3'!CL37)</f>
      </c>
      <c r="G76" s="40">
        <f>IF(AND('入力票2'!$AH41="",'入力票2'!$BJ41="",'入力票2'!$CL41=""),"",'入力票3'!CZ37)</f>
      </c>
      <c r="H76" s="59">
        <f>'入力票3'!AV37*5</f>
        <v>0</v>
      </c>
      <c r="I76" s="59">
        <f>'入力票3'!AH37*6</f>
        <v>0</v>
      </c>
      <c r="J76" s="59">
        <f>'入力票3'!BJ37*4</f>
        <v>0</v>
      </c>
      <c r="K76" s="59">
        <f>'入力票3'!BX37*3</f>
        <v>0</v>
      </c>
      <c r="L76" s="59">
        <f>'入力票3'!CL37*2</f>
        <v>0</v>
      </c>
      <c r="M76" s="59">
        <f>'入力票3'!CZ37*1</f>
        <v>0</v>
      </c>
      <c r="N76" s="59">
        <f t="shared" si="2"/>
        <v>0</v>
      </c>
      <c r="O76" s="59">
        <f>IF(AND('入力票2'!AH41="",'入力票2'!BJ41="",'入力票2'!CL41=""),"",ROUNDDOWN(IF(N76&gt;t!$P$31,t!$T$31,(N76*VLOOKUP(N76,_Z_1,3,TRUE)/VLOOKUP(N76,_Z_1,4,TRUE))+VLOOKUP(N76,_Z_1,5,TRUE)),0))</f>
      </c>
      <c r="P76" s="40">
        <f>IF(AND('入力票2'!$AH41="",'入力票2'!$BJ41="",'入力票2'!$CL41=""),"",ROUNDDOWN(SUM('入力票2'!AV41,'入力票2'!BX41)/2,0))</f>
      </c>
      <c r="Q76" s="40">
        <f>IF(AND('入力票2'!$AH41="",'入力票2'!$BJ41="",'入力票2'!$CL41=""),"",ROUNDDOWN(SUM('入力票2'!AV41,'入力票2'!BX41,'入力票2'!CZ41)/3,0))</f>
      </c>
      <c r="R76" s="59">
        <f>IF(AND('入力票2'!$AH41="",'入力票2'!$BJ41="",'入力票2'!$CL41=""),"",ROUNDDOWN((P76*VLOOKUP(P76,_Z_2,2,TRUE)/VLOOKUP(P76,_Z_2,3,TRUE))+VLOOKUP(P76,_Z_2,4,TRUE),0))</f>
      </c>
      <c r="S76" s="59">
        <f>IF(AND('入力票2'!$AH41="",'入力票2'!$BJ41="",'入力票2'!$CL41=""),"",ROUNDDOWN((Q76*VLOOKUP(Q76,_Z_2,2,TRUE)/VLOOKUP(Q76,_Z_2,3,TRUE))+VLOOKUP(Q76,_Z_2,4,TRUE),0))</f>
      </c>
      <c r="T76" s="41">
        <f t="shared" si="4"/>
      </c>
      <c r="U76" s="41">
        <f t="shared" si="3"/>
      </c>
    </row>
    <row r="77" spans="1:21" ht="12" customHeight="1" hidden="1" outlineLevel="1">
      <c r="A77" s="39" t="s">
        <v>61</v>
      </c>
      <c r="B77" s="40">
        <f>IF(AND('入力票2'!$AH42="",'入力票2'!$BJ42="",'入力票2'!$CL42=""),"",SUM('入力票3'!AH38:BI38))</f>
      </c>
      <c r="C77" s="57">
        <f>IF(AND('入力票2'!$AH42="",'入力票2'!$BJ42="",'入力票2'!$CL42=""),"",'入力票3'!AH38)</f>
      </c>
      <c r="D77" s="57">
        <f>IF(AND('入力票2'!$AH42="",'入力票2'!$BJ42="",'入力票2'!$CL42=""),"",'入力票3'!BJ38)</f>
      </c>
      <c r="E77" s="40">
        <f>IF(AND('入力票2'!$AH42="",'入力票2'!$BJ42="",'入力票2'!$CL42=""),"",'入力票3'!BX38)</f>
      </c>
      <c r="F77" s="40">
        <f>IF(AND('入力票2'!$AH42="",'入力票2'!$BJ42="",'入力票2'!$CL42=""),"",'入力票3'!CL38)</f>
      </c>
      <c r="G77" s="40">
        <f>IF(AND('入力票2'!$AH42="",'入力票2'!$BJ42="",'入力票2'!$CL42=""),"",'入力票3'!CZ38)</f>
      </c>
      <c r="H77" s="59">
        <f>'入力票3'!AV38*5</f>
        <v>0</v>
      </c>
      <c r="I77" s="59">
        <f>'入力票3'!AH38*6</f>
        <v>0</v>
      </c>
      <c r="J77" s="59">
        <f>'入力票3'!BJ38*4</f>
        <v>0</v>
      </c>
      <c r="K77" s="59">
        <f>'入力票3'!BX38*3</f>
        <v>0</v>
      </c>
      <c r="L77" s="59">
        <f>'入力票3'!CL38*2</f>
        <v>0</v>
      </c>
      <c r="M77" s="59">
        <f>'入力票3'!CZ38*1</f>
        <v>0</v>
      </c>
      <c r="N77" s="59">
        <f t="shared" si="2"/>
        <v>0</v>
      </c>
      <c r="O77" s="59">
        <f>IF(AND('入力票2'!AH42="",'入力票2'!BJ42="",'入力票2'!CL42=""),"",ROUNDDOWN(IF(N77&gt;t!$P$31,t!$T$31,(N77*VLOOKUP(N77,_Z_1,3,TRUE)/VLOOKUP(N77,_Z_1,4,TRUE))+VLOOKUP(N77,_Z_1,5,TRUE)),0))</f>
      </c>
      <c r="P77" s="40">
        <f>IF(AND('入力票2'!$AH42="",'入力票2'!$BJ42="",'入力票2'!$CL42=""),"",ROUNDDOWN(SUM('入力票2'!AV42,'入力票2'!BX42)/2,0))</f>
      </c>
      <c r="Q77" s="40">
        <f>IF(AND('入力票2'!$AH42="",'入力票2'!$BJ42="",'入力票2'!$CL42=""),"",ROUNDDOWN(SUM('入力票2'!AV42,'入力票2'!BX42,'入力票2'!CZ42)/3,0))</f>
      </c>
      <c r="R77" s="59">
        <f>IF(AND('入力票2'!$AH42="",'入力票2'!$BJ42="",'入力票2'!$CL42=""),"",ROUNDDOWN((P77*VLOOKUP(P77,_Z_2,2,TRUE)/VLOOKUP(P77,_Z_2,3,TRUE))+VLOOKUP(P77,_Z_2,4,TRUE),0))</f>
      </c>
      <c r="S77" s="59">
        <f>IF(AND('入力票2'!$AH42="",'入力票2'!$BJ42="",'入力票2'!$CL42=""),"",ROUNDDOWN((Q77*VLOOKUP(Q77,_Z_2,2,TRUE)/VLOOKUP(Q77,_Z_2,3,TRUE))+VLOOKUP(Q77,_Z_2,4,TRUE),0))</f>
      </c>
      <c r="T77" s="41">
        <f t="shared" si="4"/>
      </c>
      <c r="U77" s="41">
        <f t="shared" si="3"/>
      </c>
    </row>
    <row r="78" spans="1:21" ht="12" customHeight="1" hidden="1" outlineLevel="1">
      <c r="A78" s="39" t="s">
        <v>63</v>
      </c>
      <c r="B78" s="40">
        <f>IF(AND('入力票2'!$AH43="",'入力票2'!$BJ43="",'入力票2'!$CL43=""),"",SUM('入力票3'!AH39:BI39))</f>
      </c>
      <c r="C78" s="57">
        <f>IF(AND('入力票2'!$AH43="",'入力票2'!$BJ43="",'入力票2'!$CL43=""),"",'入力票3'!AH39)</f>
      </c>
      <c r="D78" s="57">
        <f>IF(AND('入力票2'!$AH43="",'入力票2'!$BJ43="",'入力票2'!$CL43=""),"",'入力票3'!BJ39)</f>
      </c>
      <c r="E78" s="40">
        <f>IF(AND('入力票2'!$AH43="",'入力票2'!$BJ43="",'入力票2'!$CL43=""),"",'入力票3'!BX39)</f>
      </c>
      <c r="F78" s="40">
        <f>IF(AND('入力票2'!$AH43="",'入力票2'!$BJ43="",'入力票2'!$CL43=""),"",'入力票3'!CL39)</f>
      </c>
      <c r="G78" s="40">
        <f>IF(AND('入力票2'!$AH43="",'入力票2'!$BJ43="",'入力票2'!$CL43=""),"",'入力票3'!CZ39)</f>
      </c>
      <c r="H78" s="59">
        <f>'入力票3'!AV39*5</f>
        <v>0</v>
      </c>
      <c r="I78" s="59">
        <f>'入力票3'!AH39*6</f>
        <v>0</v>
      </c>
      <c r="J78" s="59">
        <f>'入力票3'!BJ39*4</f>
        <v>0</v>
      </c>
      <c r="K78" s="59">
        <f>'入力票3'!BX39*3</f>
        <v>0</v>
      </c>
      <c r="L78" s="59">
        <f>'入力票3'!CL39*2</f>
        <v>0</v>
      </c>
      <c r="M78" s="59">
        <f>'入力票3'!CZ39*1</f>
        <v>0</v>
      </c>
      <c r="N78" s="59">
        <f t="shared" si="2"/>
        <v>0</v>
      </c>
      <c r="O78" s="59">
        <f>IF(AND('入力票2'!AH43="",'入力票2'!BJ43="",'入力票2'!CL43=""),"",ROUNDDOWN(IF(N78&gt;t!$P$31,t!$T$31,(N78*VLOOKUP(N78,_Z_1,3,TRUE)/VLOOKUP(N78,_Z_1,4,TRUE))+VLOOKUP(N78,_Z_1,5,TRUE)),0))</f>
      </c>
      <c r="P78" s="40">
        <f>IF(AND('入力票2'!$AH43="",'入力票2'!$BJ43="",'入力票2'!$CL43=""),"",ROUNDDOWN(SUM('入力票2'!AV43,'入力票2'!BX43)/2,0))</f>
      </c>
      <c r="Q78" s="40">
        <f>IF(AND('入力票2'!$AH43="",'入力票2'!$BJ43="",'入力票2'!$CL43=""),"",ROUNDDOWN(SUM('入力票2'!AV43,'入力票2'!BX43,'入力票2'!CZ43)/3,0))</f>
      </c>
      <c r="R78" s="59">
        <f>IF(AND('入力票2'!$AH43="",'入力票2'!$BJ43="",'入力票2'!$CL43=""),"",ROUNDDOWN((P78*VLOOKUP(P78,_Z_2,2,TRUE)/VLOOKUP(P78,_Z_2,3,TRUE))+VLOOKUP(P78,_Z_2,4,TRUE),0))</f>
      </c>
      <c r="S78" s="59">
        <f>IF(AND('入力票2'!$AH43="",'入力票2'!$BJ43="",'入力票2'!$CL43=""),"",ROUNDDOWN((Q78*VLOOKUP(Q78,_Z_2,2,TRUE)/VLOOKUP(Q78,_Z_2,3,TRUE))+VLOOKUP(Q78,_Z_2,4,TRUE),0))</f>
      </c>
      <c r="T78" s="41">
        <f t="shared" si="4"/>
      </c>
      <c r="U78" s="41">
        <f t="shared" si="3"/>
      </c>
    </row>
    <row r="79" spans="1:21" ht="12" customHeight="1" hidden="1" outlineLevel="1">
      <c r="A79" s="39" t="s">
        <v>406</v>
      </c>
      <c r="B79" s="40">
        <f>IF(AND('入力票2'!$AH44="",'入力票2'!$BJ44="",'入力票2'!$CL44=""),"",SUM('入力票3'!AH40:BI40))</f>
      </c>
      <c r="C79" s="57">
        <f>IF(AND('入力票2'!$AH44="",'入力票2'!$BJ44="",'入力票2'!$CL44=""),"",'入力票3'!AH40)</f>
      </c>
      <c r="D79" s="57">
        <f>IF(AND('入力票2'!$AH44="",'入力票2'!$BJ44="",'入力票2'!$CL44=""),"",'入力票3'!BJ40)</f>
      </c>
      <c r="E79" s="40">
        <f>IF(AND('入力票2'!$AH44="",'入力票2'!$BJ44="",'入力票2'!$CL44=""),"",'入力票3'!BX40)</f>
      </c>
      <c r="F79" s="40">
        <f>IF(AND('入力票2'!$AH44="",'入力票2'!$BJ44="",'入力票2'!$CL44=""),"",'入力票3'!CL40)</f>
      </c>
      <c r="G79" s="40">
        <f>IF(AND('入力票2'!$AH44="",'入力票2'!$BJ44="",'入力票2'!$CL44=""),"",'入力票3'!CZ40)</f>
      </c>
      <c r="H79" s="59">
        <f>'入力票3'!AV40*5</f>
        <v>0</v>
      </c>
      <c r="I79" s="59">
        <f>'入力票3'!AH40*6</f>
        <v>0</v>
      </c>
      <c r="J79" s="59">
        <f>'入力票3'!BJ40*4</f>
        <v>0</v>
      </c>
      <c r="K79" s="59">
        <f>'入力票3'!BX40*3</f>
        <v>0</v>
      </c>
      <c r="L79" s="59">
        <f>'入力票3'!CL40*2</f>
        <v>0</v>
      </c>
      <c r="M79" s="59">
        <f>'入力票3'!CZ40*1</f>
        <v>0</v>
      </c>
      <c r="N79" s="59">
        <f t="shared" si="2"/>
        <v>0</v>
      </c>
      <c r="O79" s="59">
        <f>IF(AND('入力票2'!AH44="",'入力票2'!BJ44="",'入力票2'!CL44=""),"",ROUNDDOWN(IF(N79&gt;t!$P$31,t!$T$31,(N79*VLOOKUP(N79,_Z_1,3,TRUE)/VLOOKUP(N79,_Z_1,4,TRUE))+VLOOKUP(N79,_Z_1,5,TRUE)),0))</f>
      </c>
      <c r="P79" s="40">
        <f>IF(AND('入力票2'!$AH44="",'入力票2'!$BJ44="",'入力票2'!$CL44=""),"",ROUNDDOWN(SUM('入力票2'!AV44,'入力票2'!BX44)/2,0))</f>
      </c>
      <c r="Q79" s="40">
        <f>IF(AND('入力票2'!$AH44="",'入力票2'!$BJ44="",'入力票2'!$CL44=""),"",ROUNDDOWN(SUM('入力票2'!AV44,'入力票2'!BX44,'入力票2'!CZ44)/3,0))</f>
      </c>
      <c r="R79" s="59">
        <f>IF(AND('入力票2'!$AH44="",'入力票2'!$BJ44="",'入力票2'!$CL44=""),"",ROUNDDOWN((P79*VLOOKUP(P79,_Z_2,2,TRUE)/VLOOKUP(P79,_Z_2,3,TRUE))+VLOOKUP(P79,_Z_2,4,TRUE),0))</f>
      </c>
      <c r="S79" s="59">
        <f>IF(AND('入力票2'!$AH44="",'入力票2'!$BJ44="",'入力票2'!$CL44=""),"",ROUNDDOWN((Q79*VLOOKUP(Q79,_Z_2,2,TRUE)/VLOOKUP(Q79,_Z_2,3,TRUE))+VLOOKUP(Q79,_Z_2,4,TRUE),0))</f>
      </c>
      <c r="T79" s="41">
        <f t="shared" si="4"/>
      </c>
      <c r="U79" s="41">
        <f t="shared" si="3"/>
      </c>
    </row>
    <row r="80" spans="1:21" ht="12" customHeight="1" hidden="1" outlineLevel="1">
      <c r="A80" s="39">
        <v>999</v>
      </c>
      <c r="B80" s="40">
        <f>IF(AND('入力票2'!$AH45="",'入力票2'!$BJ45="",'入力票2'!$CL45=""),"",SUM('入力票3'!AH41:BI41))</f>
      </c>
      <c r="C80" s="57">
        <f>IF(AND('入力票2'!$AH45="",'入力票2'!$BJ45="",'入力票2'!$CL45=""),"",'入力票3'!AH41)</f>
      </c>
      <c r="D80" s="57">
        <f>IF(AND('入力票2'!$AH45="",'入力票2'!$BJ45="",'入力票2'!$CL45=""),"",'入力票3'!BJ41)</f>
      </c>
      <c r="E80" s="40">
        <f>IF(AND('入力票2'!$AH45="",'入力票2'!$BJ45="",'入力票2'!$CL45=""),"",'入力票3'!BX41)</f>
      </c>
      <c r="F80" s="40">
        <f>IF(AND('入力票2'!$AH45="",'入力票2'!$BJ45="",'入力票2'!$CL45=""),"",'入力票3'!CL41)</f>
      </c>
      <c r="G80" s="40">
        <f>IF(AND('入力票2'!$AH45="",'入力票2'!$BJ45="",'入力票2'!$CL45=""),"",'入力票3'!CZ41)</f>
      </c>
      <c r="H80" s="59">
        <f>'入力票3'!AV41*5</f>
        <v>0</v>
      </c>
      <c r="I80" s="59">
        <f>'入力票3'!AH41*6</f>
        <v>0</v>
      </c>
      <c r="J80" s="59">
        <f>'入力票3'!BJ41*4</f>
        <v>0</v>
      </c>
      <c r="K80" s="59">
        <f>'入力票3'!BX41*3</f>
        <v>0</v>
      </c>
      <c r="L80" s="59">
        <f>'入力票3'!CL41*2</f>
        <v>0</v>
      </c>
      <c r="M80" s="59">
        <f>'入力票3'!CZ41*1</f>
        <v>0</v>
      </c>
      <c r="N80" s="59">
        <f t="shared" si="2"/>
        <v>0</v>
      </c>
      <c r="O80" s="59">
        <f>IF(AND('入力票2'!AH45="",'入力票2'!BJ45="",'入力票2'!CL45=""),"",ROUNDDOWN(IF(N80&gt;t!$P$31,t!$T$31,(N80*VLOOKUP(N80,_Z_1,3,TRUE)/VLOOKUP(N80,_Z_1,4,TRUE))+VLOOKUP(N80,_Z_1,5,TRUE)),0))</f>
      </c>
      <c r="P80" s="40">
        <f>IF(AND('入力票2'!$AH45="",'入力票2'!$BJ45="",'入力票2'!$CL45=""),"",ROUNDDOWN(SUM('入力票2'!AV45,'入力票2'!BX45)/2,0))</f>
      </c>
      <c r="Q80" s="40">
        <f>IF(AND('入力票2'!$AH45="",'入力票2'!$BJ45="",'入力票2'!$CL45=""),"",ROUNDDOWN(SUM('入力票2'!AV45,'入力票2'!BX45,'入力票2'!CZ45)/3,0))</f>
      </c>
      <c r="R80" s="59">
        <f>IF(AND('入力票2'!$AH45="",'入力票2'!$BJ45="",'入力票2'!$CL45=""),"",ROUNDDOWN((P80*VLOOKUP(P80,_Z_2,2,TRUE)/VLOOKUP(P80,_Z_2,3,TRUE))+VLOOKUP(P80,_Z_2,4,TRUE),0))</f>
      </c>
      <c r="S80" s="59">
        <f>IF(AND('入力票2'!$AH45="",'入力票2'!$BJ45="",'入力票2'!$CL45=""),"",ROUNDDOWN((Q80*VLOOKUP(Q80,_Z_2,2,TRUE)/VLOOKUP(Q80,_Z_2,3,TRUE))+VLOOKUP(Q80,_Z_2,4,TRUE),0))</f>
      </c>
      <c r="T80" s="41">
        <f t="shared" si="4"/>
      </c>
      <c r="U80" s="41">
        <f t="shared" si="3"/>
      </c>
    </row>
    <row r="81" spans="1:20" ht="12" customHeight="1" hidden="1" outlineLevel="1">
      <c r="A81" s="39" t="s">
        <v>303</v>
      </c>
      <c r="B81" s="40">
        <f>IF(AND('入力票2'!$AH$46=0,'入力票2'!$BJ$46=0,'入力票2'!$CL$46=0),"",SUM(B$48:B$80))</f>
      </c>
      <c r="C81" s="57">
        <f>IF(AND('入力票2'!$AH$46=0,'入力票2'!$BJ$46=0,'入力票2'!$CL$46=0),"",SUM(C$48:C$80))</f>
      </c>
      <c r="D81" s="57">
        <f>IF(AND('入力票2'!$AH$46=0,'入力票2'!$BJ$46=0,'入力票2'!$CL$46=0),"",SUM(D$48:D$80))</f>
      </c>
      <c r="E81" s="40">
        <f>IF(AND('入力票2'!$AH$46=0,'入力票2'!$BJ$46=0,'入力票2'!$CL$46=0),"",SUM(E$48:E$80))</f>
      </c>
      <c r="F81" s="40">
        <f>IF(AND('入力票2'!$AH$46=0,'入力票2'!$BJ$46=0,'入力票2'!$CL$46=0),"",SUM(F$48:F$80))</f>
      </c>
      <c r="G81" s="40">
        <f>IF(AND('入力票2'!$AH$46=0,'入力票2'!$BJ$46=0,'入力票2'!$CL$46=0),"",SUM(G$48:G$80))</f>
      </c>
      <c r="H81" s="46"/>
      <c r="I81" s="46"/>
      <c r="J81" s="46"/>
      <c r="K81" s="46"/>
      <c r="L81" s="46"/>
      <c r="M81" s="46"/>
      <c r="N81" s="46"/>
      <c r="O81" s="40">
        <f>IF(SUM(P48:P80)=0,"",SUM(P48:P80))</f>
      </c>
      <c r="P81" s="40">
        <f>IF(SUM(Q48:Q80)=0,"",SUM(Q48:Q80))</f>
      </c>
      <c r="Q81" s="46"/>
      <c r="R81" s="46"/>
      <c r="S81" s="46"/>
      <c r="T81" s="46"/>
    </row>
    <row r="82" ht="12" customHeight="1" hidden="1" outlineLevel="1">
      <c r="A82" s="38" t="s">
        <v>244</v>
      </c>
    </row>
    <row r="83" spans="1:2" ht="12" customHeight="1" hidden="1" outlineLevel="1">
      <c r="A83" s="70" t="s">
        <v>245</v>
      </c>
      <c r="B83" s="41">
        <f>IF('入力票5'!BN7="","",IF('入力票5'!BN7=2,-40,0))</f>
      </c>
    </row>
    <row r="84" spans="1:2" ht="12" customHeight="1" hidden="1" outlineLevel="1">
      <c r="A84" s="70" t="s">
        <v>246</v>
      </c>
      <c r="B84" s="41">
        <f>IF('入力票5'!BN8="","",IF('入力票5'!BN8=2,-40,0))</f>
      </c>
    </row>
    <row r="85" spans="1:2" ht="12" customHeight="1" hidden="1" outlineLevel="1">
      <c r="A85" s="70" t="s">
        <v>247</v>
      </c>
      <c r="B85" s="41">
        <f>IF('入力票5'!BN9="","",IF('入力票5'!BN9=2,-40,0))</f>
      </c>
    </row>
    <row r="86" spans="1:2" ht="12" customHeight="1" hidden="1" outlineLevel="1">
      <c r="A86" s="38" t="s">
        <v>248</v>
      </c>
      <c r="B86" s="41">
        <f>IF('入力票5'!BN10="","",IF('入力票5'!BN10=1,15,0))</f>
      </c>
    </row>
    <row r="87" spans="1:2" ht="12" customHeight="1" hidden="1" outlineLevel="1">
      <c r="A87" s="38" t="s">
        <v>249</v>
      </c>
      <c r="B87" s="41">
        <f>IF('入力票5'!BN11="","",IF('入力票5'!BN11=1,15,0))</f>
      </c>
    </row>
    <row r="88" spans="1:2" ht="12" customHeight="1" hidden="1" outlineLevel="1">
      <c r="A88" s="38" t="s">
        <v>375</v>
      </c>
      <c r="B88" s="41">
        <f>IF('入力票5'!BN12="","",IF('入力票5'!BN12=1,15,0))</f>
      </c>
    </row>
    <row r="89" spans="1:3" ht="12" customHeight="1" hidden="1" outlineLevel="1">
      <c r="A89" s="38" t="s">
        <v>485</v>
      </c>
      <c r="B89" s="46"/>
      <c r="C89" s="46"/>
    </row>
    <row r="90" spans="1:3" ht="12" customHeight="1" hidden="1" outlineLevel="1">
      <c r="A90" s="38" t="s">
        <v>486</v>
      </c>
      <c r="B90" s="102">
        <f>IF(OR('入力票5'!BN14="",'入力票5'!BN17=""),"",IF('入力票5'!BN17=0,0,IF('入力票5'!BN14/'入力票5'!BN17&gt;=0.15,1,0)))</f>
      </c>
      <c r="C90" s="46"/>
    </row>
    <row r="91" spans="1:3" ht="12" customHeight="1" hidden="1" outlineLevel="1">
      <c r="A91" s="38" t="s">
        <v>487</v>
      </c>
      <c r="B91" s="102">
        <f>IF(OR('入力票5'!BN15="",'入力票5'!BN17=""),"",IF('入力票5'!BN17=0,0,IF('入力票5'!BN15/'入力票5'!BN17&gt;=0.01,1,0)))</f>
      </c>
      <c r="C91" s="46"/>
    </row>
    <row r="92" spans="1:9" ht="12" customHeight="1" hidden="1" outlineLevel="1">
      <c r="A92" s="38" t="s">
        <v>488</v>
      </c>
      <c r="B92" s="102">
        <f>IF(AND(B90="",B91=""),"",SUM(B90,B91))</f>
      </c>
      <c r="C92" s="46"/>
      <c r="I92" s="84"/>
    </row>
    <row r="93" spans="1:3" ht="12" customHeight="1" hidden="1" outlineLevel="1">
      <c r="A93" s="38" t="s">
        <v>489</v>
      </c>
      <c r="B93" s="46"/>
      <c r="C93" s="46"/>
    </row>
    <row r="94" spans="1:3" ht="12" customHeight="1" hidden="1" outlineLevel="1">
      <c r="A94" s="38" t="s">
        <v>490</v>
      </c>
      <c r="B94" s="91">
        <f>IF('入力票5'!BN20="",0,'入力票5'!BN20)</f>
        <v>0</v>
      </c>
      <c r="C94" s="46"/>
    </row>
    <row r="95" spans="1:3" ht="12" customHeight="1" hidden="1" outlineLevel="1">
      <c r="A95" s="38" t="s">
        <v>491</v>
      </c>
      <c r="B95" s="91">
        <f>IF('入力票5'!BN23="",0,'入力票5'!BN23)</f>
        <v>0</v>
      </c>
      <c r="C95" s="46"/>
    </row>
    <row r="96" spans="1:6" ht="28.5" customHeight="1" hidden="1" outlineLevel="1">
      <c r="A96" s="85" t="s">
        <v>492</v>
      </c>
      <c r="B96" s="102">
        <f>VLOOKUP(F96,_W_10_3,3,TRUE)</f>
        <v>0</v>
      </c>
      <c r="C96" s="86" t="s">
        <v>414</v>
      </c>
      <c r="D96" s="104">
        <f>IF('入力票5'!BN19="",0,'入力票5'!BN19)</f>
        <v>0</v>
      </c>
      <c r="E96" s="85" t="s">
        <v>418</v>
      </c>
      <c r="F96" s="104">
        <f>IF(B94=0,0,D96/B94)</f>
        <v>0</v>
      </c>
    </row>
    <row r="97" spans="1:6" ht="12" customHeight="1" hidden="1" outlineLevel="1">
      <c r="A97" s="38" t="s">
        <v>493</v>
      </c>
      <c r="B97" s="102">
        <f>IF(OR(F97=0,B95-D97=0),0,VLOOKUP(F97/(B95-D97)*100,_W_10_4,3,TRUE))</f>
        <v>0</v>
      </c>
      <c r="C97" s="46" t="s">
        <v>417</v>
      </c>
      <c r="D97" s="104">
        <f>IF('入力票5'!BN25="",0,'入力票5'!BN25)</f>
        <v>0</v>
      </c>
      <c r="E97" s="38" t="s">
        <v>419</v>
      </c>
      <c r="F97" s="104">
        <f>IF('入力票5'!BN22="",0,'入力票5'!BN22)</f>
        <v>0</v>
      </c>
    </row>
    <row r="98" spans="1:3" ht="12" customHeight="1" hidden="1" outlineLevel="1">
      <c r="A98" s="38" t="s">
        <v>494</v>
      </c>
      <c r="B98" s="102">
        <f>IF(B94+B95=0,0,VLOOKUP(((B94/(B94+B95))*B96)+((B95/(B94+B95))*B97),_w_10,3,TRUE))</f>
        <v>0</v>
      </c>
      <c r="C98" s="46"/>
    </row>
    <row r="99" spans="1:3" ht="12" customHeight="1" hidden="1" outlineLevel="1">
      <c r="A99" s="104" t="s">
        <v>442</v>
      </c>
      <c r="B99" s="46"/>
      <c r="C99" s="46"/>
    </row>
    <row r="100" spans="1:3" ht="12" customHeight="1" hidden="1" outlineLevel="1">
      <c r="A100" s="104" t="s">
        <v>443</v>
      </c>
      <c r="B100" s="102">
        <f>IF('入力票5'!BN27="","",IF('入力票5'!BN27=1,2,IF('入力票5'!BN27=2,3,IF('入力票5'!BN27=3,4,IF('入力票5'!BN27=4,5,IF('入力票5'!BN27=5,0))))))</f>
      </c>
      <c r="C100" s="46"/>
    </row>
    <row r="101" spans="1:3" ht="12" customHeight="1" hidden="1" outlineLevel="1">
      <c r="A101" s="104" t="s">
        <v>444</v>
      </c>
      <c r="B101" s="102">
        <f>IF('入力票5'!BN33="","",IF('入力票5'!BN33=1,3,IF('入力票5'!BN33=2,3,IF('入力票5'!BN33=3,5,IF('入力票5'!BN33=4,0,)))))</f>
      </c>
      <c r="C101" s="46"/>
    </row>
    <row r="102" spans="1:3" ht="12" customHeight="1" hidden="1" outlineLevel="1">
      <c r="A102" s="104" t="s">
        <v>484</v>
      </c>
      <c r="B102" s="102">
        <f>IF('入力票5'!BN38="","",IF('入力票5'!BN38=1,4,IF('入力票5'!BN38=2,0)))</f>
      </c>
      <c r="C102" s="46"/>
    </row>
    <row r="103" spans="1:3" ht="12" customHeight="1" hidden="1" outlineLevel="1">
      <c r="A103" s="104" t="s">
        <v>445</v>
      </c>
      <c r="B103" s="103">
        <f>IF(AND(B100="",B101="",B102=""),"",SUM(MAX(B100:B102)))</f>
      </c>
      <c r="C103" s="46"/>
    </row>
    <row r="104" spans="1:2" ht="12" customHeight="1" hidden="1" outlineLevel="1">
      <c r="A104" s="110" t="s">
        <v>250</v>
      </c>
      <c r="B104" s="102">
        <f>IF(AND(B83="",B84="",B85="",B86="",B87="",B88="",B92="",B98=0,B103=""),"",SUM(B83,B84,B85,B86,B87,B88,B92,B98,B103))</f>
      </c>
    </row>
    <row r="105" ht="12" customHeight="1" hidden="1" outlineLevel="1">
      <c r="A105" s="38" t="s">
        <v>251</v>
      </c>
    </row>
    <row r="106" spans="1:2" ht="12" customHeight="1" hidden="1" outlineLevel="1">
      <c r="A106" s="38" t="s">
        <v>348</v>
      </c>
      <c r="B106" s="41">
        <f>IF('入力票5'!BN42="","",IF('入力票5'!BN42&gt;=35,60,IF('入力票5'!BN42&lt;6,0,('入力票5'!BN42-5)*2)))</f>
      </c>
    </row>
    <row r="107" spans="1:2" ht="12" customHeight="1" hidden="1" outlineLevel="1">
      <c r="A107" s="38" t="s">
        <v>349</v>
      </c>
      <c r="B107" s="41">
        <f>IF('入力票5'!BN43="","",IF('入力票5'!BN43=1,-60,0))</f>
      </c>
    </row>
    <row r="108" spans="1:2" ht="12" customHeight="1" hidden="1" outlineLevel="1">
      <c r="A108" s="38" t="s">
        <v>252</v>
      </c>
      <c r="B108" s="41">
        <f>IF(AND('入力票5'!BN42="",'入力票5'!BN43=""),"",SUM(B106,B107))</f>
      </c>
    </row>
    <row r="109" ht="12" customHeight="1" hidden="1" outlineLevel="1">
      <c r="A109" s="38" t="s">
        <v>253</v>
      </c>
    </row>
    <row r="110" spans="1:2" ht="12" customHeight="1" hidden="1" outlineLevel="1">
      <c r="A110" s="38" t="s">
        <v>254</v>
      </c>
      <c r="B110" s="41">
        <f>IF('入力票5'!BN45="","",IF('入力票5'!BN45=1,20,0))</f>
      </c>
    </row>
    <row r="111" ht="12" customHeight="1" hidden="1" outlineLevel="1">
      <c r="A111" s="38" t="s">
        <v>255</v>
      </c>
    </row>
    <row r="112" spans="1:2" ht="12" customHeight="1" hidden="1" outlineLevel="1">
      <c r="A112" s="38" t="s">
        <v>256</v>
      </c>
      <c r="B112" s="41">
        <f>IF('入力票5'!BN47=1,-30,IF(AND('入力票5'!BN48=1,'入力票5'!BN47=2),-15,IF(AND('入力票5'!BN47=2,'入力票5'!BN48=2),0,"")))</f>
      </c>
    </row>
    <row r="113" ht="12" customHeight="1" hidden="1" outlineLevel="1">
      <c r="A113" s="38" t="s">
        <v>257</v>
      </c>
    </row>
    <row r="114" spans="1:6" ht="12" customHeight="1" hidden="1" outlineLevel="1">
      <c r="A114" s="38" t="s">
        <v>263</v>
      </c>
      <c r="B114" s="38" t="s">
        <v>258</v>
      </c>
      <c r="C114" s="38" t="s">
        <v>259</v>
      </c>
      <c r="D114" s="38" t="s">
        <v>260</v>
      </c>
      <c r="E114" s="38" t="s">
        <v>261</v>
      </c>
      <c r="F114" s="38" t="s">
        <v>262</v>
      </c>
    </row>
    <row r="115" spans="1:7" ht="12" customHeight="1" hidden="1" outlineLevel="1">
      <c r="A115" s="38" t="s">
        <v>264</v>
      </c>
      <c r="B115" s="41">
        <f>IF('入力票5'!BN50=1,20,IF('入力票5'!BN50=2,10,IF('入力票5'!BN50=3,2,0)))</f>
        <v>0</v>
      </c>
      <c r="C115" s="60">
        <f>'入力票5'!BN55+('入力票5'!BN56*0.4)</f>
        <v>0</v>
      </c>
      <c r="D115" s="61">
        <f>IF(B36="","",B36/100000)</f>
      </c>
      <c r="E115" s="41">
        <f>IF(C115&gt;t!$AA$17,10,IF(D115&lt;1,VLOOKUP(C115,_W_5,2,TRUE),IF(D115&lt;10,VLOOKUP(C115,_W_5,3,TRUE),IF(D115&lt;40,VLOOKUP(C115,_W_5,4,TRUE),IF(D115&lt;150,VLOOKUP(C115,_W_5,5,TRUE),IF(D115&lt;600,VLOOKUP(C115,_W_5,6,TRUE),VLOOKUP(C115,_W_5,7,TRUE)))))))</f>
        <v>0</v>
      </c>
      <c r="F115" s="41">
        <f>IF(AND('入力票5'!BN50="",'入力票5'!BN55="",'入力票5'!BN56=""),"",SUM(B115,E115))</f>
      </c>
      <c r="G115" s="38" t="s">
        <v>346</v>
      </c>
    </row>
    <row r="116" spans="2:7" ht="12" customHeight="1" hidden="1" outlineLevel="1">
      <c r="B116" s="41">
        <f>IF('入力票5'!BN50=1,20,IF('入力票5'!BN50=2,10,IF('入力票5'!BN50=3,2,0)))</f>
        <v>0</v>
      </c>
      <c r="C116" s="60">
        <f>'入力票5'!BN55+('入力票5'!BN56*0.4)</f>
        <v>0</v>
      </c>
      <c r="D116" s="61">
        <f>IF(C36="","",C36/100000)</f>
      </c>
      <c r="E116" s="41">
        <f>IF(C116&gt;t!$AA$17,10,IF(D116&lt;1,VLOOKUP(C116,_W_5,2,TRUE),IF(D116&lt;10,VLOOKUP(C116,_W_5,3,TRUE),IF(D116&lt;40,VLOOKUP(C116,_W_5,4,TRUE),IF(D116&lt;150,VLOOKUP(C116,_W_5,5,TRUE),IF(D116&lt;600,VLOOKUP(C116,_W_5,6,TRUE),VLOOKUP(C116,_W_5,7,TRUE)))))))</f>
        <v>0</v>
      </c>
      <c r="F116" s="41">
        <f>IF(AND('入力票5'!BN50="",'入力票5'!BN55="",'入力票5'!BN56=""),"",SUM(B116,E116))</f>
      </c>
      <c r="G116" s="38" t="s">
        <v>347</v>
      </c>
    </row>
    <row r="117" ht="12" customHeight="1" hidden="1" outlineLevel="1">
      <c r="A117" s="38" t="s">
        <v>265</v>
      </c>
    </row>
    <row r="118" spans="1:3" ht="12" customHeight="1" hidden="1" outlineLevel="1">
      <c r="A118" s="38" t="s">
        <v>266</v>
      </c>
      <c r="B118" s="38" t="s">
        <v>267</v>
      </c>
      <c r="C118" s="38" t="s">
        <v>268</v>
      </c>
    </row>
    <row r="119" spans="1:3" ht="12" customHeight="1" hidden="1" outlineLevel="1">
      <c r="A119" s="70" t="s">
        <v>269</v>
      </c>
      <c r="B119" s="40">
        <f>IF('入力票5'!BN50="","",ROUNDDOWN(SUM('入力票4'!U19:AV19)/2,0))</f>
      </c>
      <c r="C119" s="41">
        <f>IF('入力票5'!BN50="","",IF('入力票5'!BN50&lt;&gt;1,0,VLOOKUP(B119,_W_6,3,TRUE)))</f>
      </c>
    </row>
    <row r="120" spans="1:3" ht="12" customHeight="1" hidden="1" outlineLevel="1">
      <c r="A120" s="38" t="s">
        <v>350</v>
      </c>
      <c r="B120" s="46"/>
      <c r="C120" s="46"/>
    </row>
    <row r="121" spans="1:3" ht="12" customHeight="1" hidden="1" outlineLevel="1">
      <c r="A121" s="38" t="s">
        <v>351</v>
      </c>
      <c r="B121" s="41">
        <f>IF('入力票5'!BN58="","",VLOOKUP('入力票5'!BN58,_W_7,2,TRUE))</f>
      </c>
      <c r="C121" s="46"/>
    </row>
    <row r="122" spans="1:3" ht="12" customHeight="1" hidden="1" outlineLevel="1">
      <c r="A122" s="38" t="s">
        <v>352</v>
      </c>
      <c r="B122" s="46"/>
      <c r="C122" s="46"/>
    </row>
    <row r="123" spans="1:3" ht="12" customHeight="1" hidden="1" outlineLevel="1">
      <c r="A123" s="104" t="s">
        <v>400</v>
      </c>
      <c r="B123" s="102">
        <f>IF('入力票5'!BN60="","",IF('入力票5'!BN60=1,3,0))</f>
      </c>
      <c r="C123" s="91"/>
    </row>
    <row r="124" spans="1:3" ht="12" customHeight="1" hidden="1" outlineLevel="1">
      <c r="A124" s="38" t="s">
        <v>401</v>
      </c>
      <c r="B124" s="41">
        <f>IF('入力票5'!BN61="","",IF('入力票5'!BN61=1,5,0))</f>
      </c>
      <c r="C124" s="46"/>
    </row>
    <row r="125" spans="1:3" ht="12" customHeight="1" hidden="1" outlineLevel="1">
      <c r="A125" s="38" t="s">
        <v>432</v>
      </c>
      <c r="B125" s="41">
        <f>IF('入力票5'!BN62="","",IF('入力票5'!BN62=1,5,0))</f>
      </c>
      <c r="C125" s="46"/>
    </row>
    <row r="126" spans="1:5" ht="12" customHeight="1" hidden="1" outlineLevel="1">
      <c r="A126" s="104" t="s">
        <v>399</v>
      </c>
      <c r="B126" s="102">
        <f>IF(AND(B123="",B124="",B125=""),"",SUM(MAX(B123,B125),B124))</f>
      </c>
      <c r="C126" s="91"/>
      <c r="D126" s="94"/>
      <c r="E126" s="95"/>
    </row>
    <row r="127" ht="12" customHeight="1" hidden="1" outlineLevel="1">
      <c r="A127" s="38" t="s">
        <v>270</v>
      </c>
    </row>
    <row r="128" spans="1:3" ht="12" customHeight="1" hidden="1" outlineLevel="1">
      <c r="A128" s="38" t="s">
        <v>359</v>
      </c>
      <c r="B128" s="102">
        <f>IF(AND(B104="",B108="",B110="",B112="",F115="",C119="",B121="",B126=""),"",ROUNDDOWN(SUM(B104,B108,B110,B112,F115,C119,B121,B126)*10*190/200,0))</f>
      </c>
      <c r="C128" s="38" t="s">
        <v>346</v>
      </c>
    </row>
    <row r="129" spans="1:3" ht="12" customHeight="1" hidden="1" outlineLevel="1">
      <c r="A129" s="38" t="s">
        <v>359</v>
      </c>
      <c r="B129" s="102">
        <f>IF(AND(B104="",B108="",B110="",B112="",F116="",C119="",B121="",B126=""),"",ROUNDDOWN(SUM(B104,B108,B110,B112,F116,C119,B121,B126)*10*190/200,0))</f>
      </c>
      <c r="C129" s="38" t="s">
        <v>347</v>
      </c>
    </row>
    <row r="130" ht="12" customHeight="1" hidden="1" outlineLevel="1">
      <c r="A130" s="38" t="s">
        <v>286</v>
      </c>
    </row>
    <row r="131" spans="1:3" ht="12" customHeight="1" hidden="1" outlineLevel="1">
      <c r="A131" s="38" t="s">
        <v>287</v>
      </c>
      <c r="B131" s="38" t="s">
        <v>220</v>
      </c>
      <c r="C131" s="38" t="s">
        <v>292</v>
      </c>
    </row>
    <row r="132" spans="1:3" ht="12" customHeight="1" hidden="1" outlineLevel="1">
      <c r="A132" s="38" t="s">
        <v>293</v>
      </c>
      <c r="B132" s="59">
        <f>SUM(ABS('入力票4'!U14),ABS('入力票4'!U16))-SUM(ABS('入力票4'!AI14),ABS('入力票4'!AI16))</f>
        <v>0</v>
      </c>
      <c r="C132" s="59">
        <f>SUM(ABS('入力票4'!AI14),ABS('入力票4'!AI16))-SUM(ABS('入力票4'!AW14),ABS('入力票4'!AW16))</f>
        <v>0</v>
      </c>
    </row>
    <row r="133" spans="1:3" ht="12" customHeight="1" hidden="1" outlineLevel="1">
      <c r="A133" s="38" t="s">
        <v>288</v>
      </c>
      <c r="B133" s="59">
        <f>SUM('入力票4'!U10:AH11)-SUM('入力票4'!AI10:AV11)</f>
        <v>0</v>
      </c>
      <c r="C133" s="59">
        <f>SUM('入力票4'!AI10:AV11)-SUM('入力票4'!AW10:BJ11)</f>
        <v>0</v>
      </c>
    </row>
    <row r="134" spans="1:3" ht="12" customHeight="1" hidden="1" outlineLevel="1">
      <c r="A134" s="38" t="s">
        <v>289</v>
      </c>
      <c r="B134" s="59">
        <f>SUM('入力票4'!CE10:CR11)-SUM('入力票4'!CS10:DF11)</f>
        <v>0</v>
      </c>
      <c r="C134" s="59">
        <f>SUM('入力票4'!CS10:DF11)-SUM('入力票4'!DG10:DT11)</f>
        <v>0</v>
      </c>
    </row>
    <row r="135" spans="1:3" ht="12" customHeight="1" hidden="1" outlineLevel="1">
      <c r="A135" s="38" t="s">
        <v>290</v>
      </c>
      <c r="B135" s="59">
        <f>SUM('入力票4'!U12:AH13)-SUM('入力票4'!AI12:AV13)</f>
        <v>0</v>
      </c>
      <c r="C135" s="59">
        <f>SUM('入力票4'!AI12:AV13)-SUM('入力票4'!AW12:BJ13)</f>
        <v>0</v>
      </c>
    </row>
    <row r="136" spans="1:3" ht="12" customHeight="1" hidden="1" outlineLevel="1">
      <c r="A136" s="38" t="s">
        <v>291</v>
      </c>
      <c r="B136" s="59">
        <f>'入力票4'!CE12-'入力票4'!CS12</f>
        <v>0</v>
      </c>
      <c r="C136" s="59">
        <f>'入力票4'!CS12-'入力票4'!DG12</f>
        <v>0</v>
      </c>
    </row>
    <row r="137" spans="1:3" ht="12" customHeight="1" hidden="1" outlineLevel="1">
      <c r="A137" s="38" t="s">
        <v>294</v>
      </c>
      <c r="B137" s="40">
        <f>IF('入力票4'!U32="","",'入力票4'!U32+'入力票4'!CE24+B132-'入力票4'!U33-B133+B134-B135+B136)</f>
      </c>
      <c r="C137" s="40">
        <f>IF('入力票4'!AI32="","",'入力票4'!AI32+'入力票4'!CS24+C132-'入力票4'!AI33-C133+C134-C135+C136)</f>
      </c>
    </row>
    <row r="138" spans="1:3" ht="12" customHeight="1" hidden="1" outlineLevel="1">
      <c r="A138" s="38" t="s">
        <v>271</v>
      </c>
      <c r="B138" s="42"/>
      <c r="C138" s="42"/>
    </row>
    <row r="139" spans="1:7" ht="12" customHeight="1" hidden="1" outlineLevel="1">
      <c r="A139" s="38" t="s">
        <v>263</v>
      </c>
      <c r="B139" s="38" t="s">
        <v>273</v>
      </c>
      <c r="C139" s="38" t="s">
        <v>274</v>
      </c>
      <c r="D139" s="38" t="s">
        <v>275</v>
      </c>
      <c r="E139" s="38" t="s">
        <v>276</v>
      </c>
      <c r="F139" s="38" t="s">
        <v>277</v>
      </c>
      <c r="G139" s="38" t="s">
        <v>278</v>
      </c>
    </row>
    <row r="140" spans="1:7" ht="12" customHeight="1" hidden="1" outlineLevel="1">
      <c r="A140" s="38" t="s">
        <v>272</v>
      </c>
      <c r="B140" s="62">
        <f>IF(AND('入力票4'!U31="",'入力票4'!U29=""),"",ROUND(('入力票4'!U31-'入力票4'!U29)/SUM('入力票4'!U24:AH25)*100,3))</f>
      </c>
      <c r="C140" s="43">
        <v>5.1</v>
      </c>
      <c r="D140" s="43">
        <v>-0.3</v>
      </c>
      <c r="E140" s="45">
        <f aca="true" t="shared" si="5" ref="E140:E147">IF(B140="","",IF(B140&gt;=C140,C140,IF(B140&lt;=D140,D140,B140)))</f>
      </c>
      <c r="F140" s="44">
        <v>-0.465</v>
      </c>
      <c r="G140" s="64">
        <f>IF(B140="","",E140*F140)</f>
      </c>
    </row>
    <row r="141" spans="1:7" ht="12" customHeight="1" hidden="1" outlineLevel="1">
      <c r="A141" s="38" t="s">
        <v>279</v>
      </c>
      <c r="B141" s="62">
        <f>IF(AND('入力票4'!CE13="",'入力票4'!CE15=""),"",ROUND(('入力票4'!CE13+'入力票4'!CE15)/(SUM('入力票4'!U24:AH25)/12),3))</f>
      </c>
      <c r="C141" s="43">
        <v>18</v>
      </c>
      <c r="D141" s="43">
        <v>0.9</v>
      </c>
      <c r="E141" s="45">
        <f t="shared" si="5"/>
      </c>
      <c r="F141" s="44">
        <v>-0.0508</v>
      </c>
      <c r="G141" s="64">
        <f aca="true" t="shared" si="6" ref="G141:G147">IF(B141="","",E141*F141)</f>
      </c>
    </row>
    <row r="142" spans="1:7" ht="12" customHeight="1" hidden="1" outlineLevel="1">
      <c r="A142" s="38" t="s">
        <v>280</v>
      </c>
      <c r="B142" s="62">
        <f>IF('入力票4'!U26="","",IF(SUM('入力票4'!U20:AV20)/2&lt;30000,ROUND(('入力票4'!U26/30000)*100,3),ROUND('入力票4'!U26/(SUM('入力票4'!U20:AV20)/2)*100,3)))</f>
      </c>
      <c r="C142" s="43">
        <v>63.6</v>
      </c>
      <c r="D142" s="43">
        <v>6.5</v>
      </c>
      <c r="E142" s="45">
        <f t="shared" si="5"/>
      </c>
      <c r="F142" s="44">
        <v>0.0264</v>
      </c>
      <c r="G142" s="64">
        <f t="shared" si="6"/>
      </c>
    </row>
    <row r="143" spans="1:7" ht="12" customHeight="1" hidden="1" outlineLevel="1">
      <c r="A143" s="38" t="s">
        <v>281</v>
      </c>
      <c r="B143" s="62">
        <f>IF('入力票4'!U32="","",ROUND('入力票4'!U32/SUM('入力票4'!U24:AH25)*100,3))</f>
      </c>
      <c r="C143" s="43">
        <v>5.1</v>
      </c>
      <c r="D143" s="43">
        <v>-8.5</v>
      </c>
      <c r="E143" s="45">
        <f t="shared" si="5"/>
      </c>
      <c r="F143" s="44">
        <v>0.0277</v>
      </c>
      <c r="G143" s="64">
        <f t="shared" si="6"/>
      </c>
    </row>
    <row r="144" spans="1:7" ht="12" customHeight="1" hidden="1" outlineLevel="1">
      <c r="A144" s="38" t="s">
        <v>282</v>
      </c>
      <c r="B144" s="62">
        <f>IF('入力票4'!CE19="","",ROUND('入力票4'!CE19/'入力票4'!U17*100,3))</f>
      </c>
      <c r="C144" s="43">
        <v>350</v>
      </c>
      <c r="D144" s="43">
        <v>-76.5</v>
      </c>
      <c r="E144" s="45">
        <f t="shared" si="5"/>
      </c>
      <c r="F144" s="44">
        <v>0.0011</v>
      </c>
      <c r="G144" s="64">
        <f t="shared" si="6"/>
      </c>
    </row>
    <row r="145" spans="1:7" ht="12" customHeight="1" hidden="1" outlineLevel="1">
      <c r="A145" s="38" t="s">
        <v>283</v>
      </c>
      <c r="B145" s="62">
        <f>IF('入力票4'!CE19="","",ROUND('入力票4'!CE19/'入力票4'!U20*100,3))</f>
      </c>
      <c r="C145" s="43">
        <v>68.5</v>
      </c>
      <c r="D145" s="43">
        <v>-68.6</v>
      </c>
      <c r="E145" s="45">
        <f t="shared" si="5"/>
      </c>
      <c r="F145" s="44">
        <v>0.0089</v>
      </c>
      <c r="G145" s="64">
        <f t="shared" si="6"/>
      </c>
    </row>
    <row r="146" spans="1:7" ht="12" customHeight="1" hidden="1" outlineLevel="1">
      <c r="A146" s="38" t="s">
        <v>284</v>
      </c>
      <c r="B146" s="62">
        <f>IF('入力票4'!U32="","",ROUND(SUM(B137:C137)/200000,3))</f>
      </c>
      <c r="C146" s="43">
        <v>15</v>
      </c>
      <c r="D146" s="43">
        <v>-10</v>
      </c>
      <c r="E146" s="45">
        <f t="shared" si="5"/>
      </c>
      <c r="F146" s="44">
        <v>0.0818</v>
      </c>
      <c r="G146" s="64">
        <f t="shared" si="6"/>
      </c>
    </row>
    <row r="147" spans="1:7" ht="12" customHeight="1" hidden="1" outlineLevel="1">
      <c r="A147" s="38" t="s">
        <v>285</v>
      </c>
      <c r="B147" s="62">
        <f>IF('入力票4'!CE18="","",ROUND('入力票4'!CE18/100000,3))</f>
      </c>
      <c r="C147" s="43">
        <v>100</v>
      </c>
      <c r="D147" s="43">
        <v>-3</v>
      </c>
      <c r="E147" s="45">
        <f t="shared" si="5"/>
      </c>
      <c r="F147" s="44">
        <v>0.0172</v>
      </c>
      <c r="G147" s="64">
        <f t="shared" si="6"/>
      </c>
    </row>
    <row r="148" spans="1:7" ht="12" customHeight="1" hidden="1" outlineLevel="1">
      <c r="A148" s="38" t="s">
        <v>306</v>
      </c>
      <c r="B148" s="63">
        <f>ROUND(SUM(G140:G147)+0.1906,2)</f>
        <v>0.19</v>
      </c>
      <c r="C148" s="47"/>
      <c r="D148" s="47"/>
      <c r="E148" s="48"/>
      <c r="F148" s="49"/>
      <c r="G148" s="50"/>
    </row>
    <row r="149" spans="1:2" ht="12" customHeight="1" hidden="1" outlineLevel="1">
      <c r="A149" s="38" t="s">
        <v>295</v>
      </c>
      <c r="B149" s="41">
        <f>IF(AND(B140="",B141="",B142="",B143="",B144="",B145="",B146="",B147=""),"",ROUND(167.3*B148+583,0))</f>
      </c>
    </row>
    <row r="150" ht="12" customHeight="1" hidden="1" outlineLevel="1">
      <c r="A150" s="38" t="s">
        <v>296</v>
      </c>
    </row>
    <row r="151" spans="1:5" ht="12" customHeight="1" hidden="1" outlineLevel="1">
      <c r="A151" s="38" t="s">
        <v>213</v>
      </c>
      <c r="B151" s="38" t="s">
        <v>297</v>
      </c>
      <c r="C151" s="38" t="s">
        <v>298</v>
      </c>
      <c r="D151" s="38" t="s">
        <v>299</v>
      </c>
      <c r="E151" s="38" t="s">
        <v>300</v>
      </c>
    </row>
    <row r="152" spans="1:5" ht="12" customHeight="1" hidden="1" outlineLevel="1">
      <c r="A152" s="39" t="s">
        <v>6</v>
      </c>
      <c r="B152" s="41">
        <f aca="true" t="shared" si="7" ref="B152:B184">IF(AND(D3=""),"",ROUND(0.25*D3+0.15*$B$45+0.2*$B$149+0.25*T48+0.15*$B$128,0))</f>
      </c>
      <c r="C152" s="41">
        <f aca="true" t="shared" si="8" ref="C152:C184">IF(AND(E3=""),"",ROUND(0.25*E3+0.15*$B$45+0.2*$B$149+0.25*U48+0.15*$B$129,0))</f>
      </c>
      <c r="D152" s="41">
        <f aca="true" t="shared" si="9" ref="D152:D184">IF(AND(D3=""),"",ROUND(0.25*D3+0.15*$C$45+0.2*$B$149+0.25*T48+0.15*$B$128,0))</f>
      </c>
      <c r="E152" s="41">
        <f aca="true" t="shared" si="10" ref="E152:E184">IF(AND(E3=""),"",ROUND(0.25*E3+0.15*$C$45+0.2*$B$149+0.25*U48+0.15*$B$129,0))</f>
      </c>
    </row>
    <row r="153" spans="1:5" ht="12" customHeight="1" hidden="1" outlineLevel="1">
      <c r="A153" s="39" t="s">
        <v>7</v>
      </c>
      <c r="B153" s="41">
        <f t="shared" si="7"/>
      </c>
      <c r="C153" s="41">
        <f t="shared" si="8"/>
      </c>
      <c r="D153" s="41">
        <f t="shared" si="9"/>
      </c>
      <c r="E153" s="41">
        <f t="shared" si="10"/>
      </c>
    </row>
    <row r="154" spans="1:5" ht="12" customHeight="1" hidden="1" outlineLevel="1">
      <c r="A154" s="39" t="s">
        <v>8</v>
      </c>
      <c r="B154" s="41">
        <f t="shared" si="7"/>
      </c>
      <c r="C154" s="41">
        <f t="shared" si="8"/>
      </c>
      <c r="D154" s="41">
        <f t="shared" si="9"/>
      </c>
      <c r="E154" s="41">
        <f t="shared" si="10"/>
      </c>
    </row>
    <row r="155" spans="1:5" ht="12" customHeight="1" hidden="1" outlineLevel="1">
      <c r="A155" s="39" t="s">
        <v>10</v>
      </c>
      <c r="B155" s="41">
        <f t="shared" si="7"/>
      </c>
      <c r="C155" s="41">
        <f t="shared" si="8"/>
      </c>
      <c r="D155" s="41">
        <f t="shared" si="9"/>
      </c>
      <c r="E155" s="41">
        <f t="shared" si="10"/>
      </c>
    </row>
    <row r="156" spans="1:5" ht="12" customHeight="1" hidden="1" outlineLevel="1">
      <c r="A156" s="39" t="s">
        <v>12</v>
      </c>
      <c r="B156" s="41">
        <f t="shared" si="7"/>
      </c>
      <c r="C156" s="41">
        <f t="shared" si="8"/>
      </c>
      <c r="D156" s="41">
        <f t="shared" si="9"/>
      </c>
      <c r="E156" s="41">
        <f t="shared" si="10"/>
      </c>
    </row>
    <row r="157" spans="1:5" ht="12" customHeight="1" hidden="1" outlineLevel="1">
      <c r="A157" s="39" t="s">
        <v>14</v>
      </c>
      <c r="B157" s="41">
        <f t="shared" si="7"/>
      </c>
      <c r="C157" s="41">
        <f t="shared" si="8"/>
      </c>
      <c r="D157" s="41">
        <f t="shared" si="9"/>
      </c>
      <c r="E157" s="41">
        <f t="shared" si="10"/>
      </c>
    </row>
    <row r="158" spans="1:5" ht="12" customHeight="1" hidden="1" outlineLevel="1">
      <c r="A158" s="39" t="s">
        <v>16</v>
      </c>
      <c r="B158" s="41">
        <f t="shared" si="7"/>
      </c>
      <c r="C158" s="41">
        <f t="shared" si="8"/>
      </c>
      <c r="D158" s="41">
        <f t="shared" si="9"/>
      </c>
      <c r="E158" s="41">
        <f t="shared" si="10"/>
      </c>
    </row>
    <row r="159" spans="1:5" ht="12" customHeight="1" hidden="1" outlineLevel="1">
      <c r="A159" s="39" t="s">
        <v>18</v>
      </c>
      <c r="B159" s="41">
        <f t="shared" si="7"/>
      </c>
      <c r="C159" s="41">
        <f t="shared" si="8"/>
      </c>
      <c r="D159" s="41">
        <f t="shared" si="9"/>
      </c>
      <c r="E159" s="41">
        <f t="shared" si="10"/>
      </c>
    </row>
    <row r="160" spans="1:5" ht="12" customHeight="1" hidden="1" outlineLevel="1">
      <c r="A160" s="39" t="s">
        <v>20</v>
      </c>
      <c r="B160" s="41">
        <f t="shared" si="7"/>
      </c>
      <c r="C160" s="41">
        <f t="shared" si="8"/>
      </c>
      <c r="D160" s="41">
        <f t="shared" si="9"/>
      </c>
      <c r="E160" s="41">
        <f t="shared" si="10"/>
      </c>
    </row>
    <row r="161" spans="1:5" ht="12" customHeight="1" hidden="1" outlineLevel="1">
      <c r="A161" s="39" t="s">
        <v>22</v>
      </c>
      <c r="B161" s="41">
        <f t="shared" si="7"/>
      </c>
      <c r="C161" s="41">
        <f t="shared" si="8"/>
      </c>
      <c r="D161" s="41">
        <f t="shared" si="9"/>
      </c>
      <c r="E161" s="41">
        <f t="shared" si="10"/>
      </c>
    </row>
    <row r="162" spans="1:5" ht="12" customHeight="1" hidden="1" outlineLevel="1">
      <c r="A162" s="39" t="s">
        <v>24</v>
      </c>
      <c r="B162" s="41">
        <f t="shared" si="7"/>
      </c>
      <c r="C162" s="41">
        <f t="shared" si="8"/>
      </c>
      <c r="D162" s="41">
        <f t="shared" si="9"/>
      </c>
      <c r="E162" s="41">
        <f t="shared" si="10"/>
      </c>
    </row>
    <row r="163" spans="1:5" ht="12" customHeight="1" hidden="1" outlineLevel="1">
      <c r="A163" s="39" t="s">
        <v>26</v>
      </c>
      <c r="B163" s="41">
        <f t="shared" si="7"/>
      </c>
      <c r="C163" s="41">
        <f t="shared" si="8"/>
      </c>
      <c r="D163" s="41">
        <f t="shared" si="9"/>
      </c>
      <c r="E163" s="41">
        <f t="shared" si="10"/>
      </c>
    </row>
    <row r="164" spans="1:5" ht="12" customHeight="1" hidden="1" outlineLevel="1">
      <c r="A164" s="39" t="s">
        <v>28</v>
      </c>
      <c r="B164" s="41">
        <f t="shared" si="7"/>
      </c>
      <c r="C164" s="41">
        <f t="shared" si="8"/>
      </c>
      <c r="D164" s="41">
        <f t="shared" si="9"/>
      </c>
      <c r="E164" s="41">
        <f t="shared" si="10"/>
      </c>
    </row>
    <row r="165" spans="1:5" ht="12" customHeight="1" hidden="1" outlineLevel="1">
      <c r="A165" s="39" t="s">
        <v>30</v>
      </c>
      <c r="B165" s="41">
        <f t="shared" si="7"/>
      </c>
      <c r="C165" s="41">
        <f t="shared" si="8"/>
      </c>
      <c r="D165" s="41">
        <f t="shared" si="9"/>
      </c>
      <c r="E165" s="41">
        <f t="shared" si="10"/>
      </c>
    </row>
    <row r="166" spans="1:5" ht="12" customHeight="1" hidden="1" outlineLevel="1">
      <c r="A166" s="39" t="s">
        <v>32</v>
      </c>
      <c r="B166" s="41">
        <f t="shared" si="7"/>
      </c>
      <c r="C166" s="41">
        <f t="shared" si="8"/>
      </c>
      <c r="D166" s="41">
        <f t="shared" si="9"/>
      </c>
      <c r="E166" s="41">
        <f t="shared" si="10"/>
      </c>
    </row>
    <row r="167" spans="1:5" ht="12" customHeight="1" hidden="1" outlineLevel="1">
      <c r="A167" s="39" t="s">
        <v>34</v>
      </c>
      <c r="B167" s="41">
        <f t="shared" si="7"/>
      </c>
      <c r="C167" s="41">
        <f t="shared" si="8"/>
      </c>
      <c r="D167" s="41">
        <f t="shared" si="9"/>
      </c>
      <c r="E167" s="41">
        <f t="shared" si="10"/>
      </c>
    </row>
    <row r="168" spans="1:5" ht="12" customHeight="1" hidden="1" outlineLevel="1">
      <c r="A168" s="39" t="s">
        <v>35</v>
      </c>
      <c r="B168" s="41">
        <f t="shared" si="7"/>
      </c>
      <c r="C168" s="41">
        <f t="shared" si="8"/>
      </c>
      <c r="D168" s="41">
        <f t="shared" si="9"/>
      </c>
      <c r="E168" s="41">
        <f t="shared" si="10"/>
      </c>
    </row>
    <row r="169" spans="1:5" ht="12" customHeight="1" hidden="1" outlineLevel="1">
      <c r="A169" s="39" t="s">
        <v>37</v>
      </c>
      <c r="B169" s="41">
        <f t="shared" si="7"/>
      </c>
      <c r="C169" s="41">
        <f t="shared" si="8"/>
      </c>
      <c r="D169" s="41">
        <f t="shared" si="9"/>
      </c>
      <c r="E169" s="41">
        <f t="shared" si="10"/>
      </c>
    </row>
    <row r="170" spans="1:5" ht="12" customHeight="1" hidden="1" outlineLevel="1">
      <c r="A170" s="39" t="s">
        <v>39</v>
      </c>
      <c r="B170" s="41">
        <f t="shared" si="7"/>
      </c>
      <c r="C170" s="41">
        <f t="shared" si="8"/>
      </c>
      <c r="D170" s="41">
        <f t="shared" si="9"/>
      </c>
      <c r="E170" s="41">
        <f t="shared" si="10"/>
      </c>
    </row>
    <row r="171" spans="1:5" ht="12" customHeight="1" hidden="1" outlineLevel="1">
      <c r="A171" s="39" t="s">
        <v>41</v>
      </c>
      <c r="B171" s="41">
        <f t="shared" si="7"/>
      </c>
      <c r="C171" s="41">
        <f t="shared" si="8"/>
      </c>
      <c r="D171" s="41">
        <f t="shared" si="9"/>
      </c>
      <c r="E171" s="41">
        <f t="shared" si="10"/>
      </c>
    </row>
    <row r="172" spans="1:5" ht="12" customHeight="1" hidden="1" outlineLevel="1">
      <c r="A172" s="39" t="s">
        <v>43</v>
      </c>
      <c r="B172" s="41">
        <f t="shared" si="7"/>
      </c>
      <c r="C172" s="41">
        <f t="shared" si="8"/>
      </c>
      <c r="D172" s="41">
        <f t="shared" si="9"/>
      </c>
      <c r="E172" s="41">
        <f t="shared" si="10"/>
      </c>
    </row>
    <row r="173" spans="1:5" ht="12" customHeight="1" hidden="1" outlineLevel="1">
      <c r="A173" s="39" t="s">
        <v>45</v>
      </c>
      <c r="B173" s="41">
        <f t="shared" si="7"/>
      </c>
      <c r="C173" s="41">
        <f t="shared" si="8"/>
      </c>
      <c r="D173" s="41">
        <f t="shared" si="9"/>
      </c>
      <c r="E173" s="41">
        <f t="shared" si="10"/>
      </c>
    </row>
    <row r="174" spans="1:5" ht="12" customHeight="1" hidden="1" outlineLevel="1">
      <c r="A174" s="39" t="s">
        <v>47</v>
      </c>
      <c r="B174" s="41">
        <f t="shared" si="7"/>
      </c>
      <c r="C174" s="41">
        <f t="shared" si="8"/>
      </c>
      <c r="D174" s="41">
        <f t="shared" si="9"/>
      </c>
      <c r="E174" s="41">
        <f t="shared" si="10"/>
      </c>
    </row>
    <row r="175" spans="1:5" ht="12" customHeight="1" hidden="1" outlineLevel="1">
      <c r="A175" s="39" t="s">
        <v>49</v>
      </c>
      <c r="B175" s="41">
        <f t="shared" si="7"/>
      </c>
      <c r="C175" s="41">
        <f t="shared" si="8"/>
      </c>
      <c r="D175" s="41">
        <f t="shared" si="9"/>
      </c>
      <c r="E175" s="41">
        <f t="shared" si="10"/>
      </c>
    </row>
    <row r="176" spans="1:5" ht="12" customHeight="1" hidden="1" outlineLevel="1">
      <c r="A176" s="39" t="s">
        <v>51</v>
      </c>
      <c r="B176" s="41">
        <f t="shared" si="7"/>
      </c>
      <c r="C176" s="41">
        <f t="shared" si="8"/>
      </c>
      <c r="D176" s="41">
        <f t="shared" si="9"/>
      </c>
      <c r="E176" s="41">
        <f t="shared" si="10"/>
      </c>
    </row>
    <row r="177" spans="1:5" ht="12" customHeight="1" hidden="1" outlineLevel="1">
      <c r="A177" s="39" t="s">
        <v>53</v>
      </c>
      <c r="B177" s="41">
        <f t="shared" si="7"/>
      </c>
      <c r="C177" s="41">
        <f t="shared" si="8"/>
      </c>
      <c r="D177" s="41">
        <f t="shared" si="9"/>
      </c>
      <c r="E177" s="41">
        <f t="shared" si="10"/>
      </c>
    </row>
    <row r="178" spans="1:5" ht="12" customHeight="1" hidden="1" outlineLevel="1">
      <c r="A178" s="39" t="s">
        <v>55</v>
      </c>
      <c r="B178" s="41">
        <f t="shared" si="7"/>
      </c>
      <c r="C178" s="41">
        <f t="shared" si="8"/>
      </c>
      <c r="D178" s="41">
        <f t="shared" si="9"/>
      </c>
      <c r="E178" s="41">
        <f t="shared" si="10"/>
      </c>
    </row>
    <row r="179" spans="1:5" ht="12" customHeight="1" hidden="1" outlineLevel="1">
      <c r="A179" s="39" t="s">
        <v>57</v>
      </c>
      <c r="B179" s="41">
        <f t="shared" si="7"/>
      </c>
      <c r="C179" s="41">
        <f t="shared" si="8"/>
      </c>
      <c r="D179" s="41">
        <f t="shared" si="9"/>
      </c>
      <c r="E179" s="41">
        <f t="shared" si="10"/>
      </c>
    </row>
    <row r="180" spans="1:5" ht="12" customHeight="1" hidden="1" outlineLevel="1">
      <c r="A180" s="39" t="s">
        <v>59</v>
      </c>
      <c r="B180" s="41">
        <f t="shared" si="7"/>
      </c>
      <c r="C180" s="41">
        <f t="shared" si="8"/>
      </c>
      <c r="D180" s="41">
        <f t="shared" si="9"/>
      </c>
      <c r="E180" s="41">
        <f t="shared" si="10"/>
      </c>
    </row>
    <row r="181" spans="1:5" ht="12" customHeight="1" hidden="1" outlineLevel="1">
      <c r="A181" s="39" t="s">
        <v>61</v>
      </c>
      <c r="B181" s="41">
        <f t="shared" si="7"/>
      </c>
      <c r="C181" s="41">
        <f t="shared" si="8"/>
      </c>
      <c r="D181" s="41">
        <f t="shared" si="9"/>
      </c>
      <c r="E181" s="41">
        <f t="shared" si="10"/>
      </c>
    </row>
    <row r="182" spans="1:5" ht="12" customHeight="1" hidden="1" outlineLevel="1">
      <c r="A182" s="39" t="s">
        <v>63</v>
      </c>
      <c r="B182" s="41">
        <f t="shared" si="7"/>
      </c>
      <c r="C182" s="41">
        <f t="shared" si="8"/>
      </c>
      <c r="D182" s="41">
        <f t="shared" si="9"/>
      </c>
      <c r="E182" s="41">
        <f t="shared" si="10"/>
      </c>
    </row>
    <row r="183" spans="1:5" ht="12" customHeight="1" hidden="1" outlineLevel="1">
      <c r="A183" s="39" t="s">
        <v>404</v>
      </c>
      <c r="B183" s="41">
        <f t="shared" si="7"/>
      </c>
      <c r="C183" s="41">
        <f t="shared" si="8"/>
      </c>
      <c r="D183" s="41">
        <f t="shared" si="9"/>
      </c>
      <c r="E183" s="41">
        <f t="shared" si="10"/>
      </c>
    </row>
    <row r="184" spans="1:5" ht="12" customHeight="1" hidden="1" outlineLevel="1">
      <c r="A184" s="39">
        <v>999</v>
      </c>
      <c r="B184" s="41">
        <f t="shared" si="7"/>
      </c>
      <c r="C184" s="41">
        <f t="shared" si="8"/>
      </c>
      <c r="D184" s="41">
        <f t="shared" si="9"/>
      </c>
      <c r="E184" s="41">
        <f t="shared" si="10"/>
      </c>
    </row>
    <row r="185" ht="12" customHeight="1" collapsed="1"/>
  </sheetData>
  <sheetProtection password="C7DA" sheet="1" selectLockedCells="1" selectUnlockedCells="1"/>
  <printOptions/>
  <pageMargins left="0.7874015748031497" right="0.7874015748031497" top="0.984251968503937" bottom="0.984251968503937" header="0.5118110236220472" footer="0.5118110236220472"/>
  <pageSetup fitToWidth="0" horizontalDpi="600" verticalDpi="600" orientation="landscape" paperSize="8" scale="80" r:id="rId1"/>
</worksheet>
</file>

<file path=xl/worksheets/sheet2.xml><?xml version="1.0" encoding="utf-8"?>
<worksheet xmlns="http://schemas.openxmlformats.org/spreadsheetml/2006/main" xmlns:r="http://schemas.openxmlformats.org/officeDocument/2006/relationships">
  <dimension ref="A1:BB7"/>
  <sheetViews>
    <sheetView showGridLines="0" showRowColHeaders="0" zoomScale="120" zoomScaleNormal="120" zoomScaleSheetLayoutView="120" zoomScalePageLayoutView="0" workbookViewId="0" topLeftCell="A1">
      <selection activeCell="O7" sqref="O7:BB7"/>
    </sheetView>
  </sheetViews>
  <sheetFormatPr defaultColWidth="0.875" defaultRowHeight="13.5"/>
  <cols>
    <col min="1" max="16384" width="0.875" style="2" customWidth="1"/>
  </cols>
  <sheetData>
    <row r="1" ht="14.25">
      <c r="A1" s="1" t="s">
        <v>204</v>
      </c>
    </row>
    <row r="3" spans="1:38" ht="11.25" customHeight="1">
      <c r="A3" s="117" t="s">
        <v>0</v>
      </c>
      <c r="B3" s="117"/>
      <c r="C3" s="117"/>
      <c r="D3" s="117"/>
      <c r="E3" s="117"/>
      <c r="F3" s="117"/>
      <c r="G3" s="117"/>
      <c r="H3" s="117"/>
      <c r="I3" s="117"/>
      <c r="J3" s="117"/>
      <c r="K3" s="117"/>
      <c r="L3" s="117"/>
      <c r="O3" s="114"/>
      <c r="P3" s="115"/>
      <c r="Q3" s="115"/>
      <c r="R3" s="115"/>
      <c r="S3" s="115"/>
      <c r="T3" s="115"/>
      <c r="U3" s="115"/>
      <c r="V3" s="115"/>
      <c r="W3" s="115"/>
      <c r="X3" s="115"/>
      <c r="Y3" s="115"/>
      <c r="Z3" s="115"/>
      <c r="AA3" s="115"/>
      <c r="AB3" s="115"/>
      <c r="AC3" s="115"/>
      <c r="AD3" s="115"/>
      <c r="AE3" s="115"/>
      <c r="AF3" s="115"/>
      <c r="AG3" s="115"/>
      <c r="AH3" s="116"/>
      <c r="AI3" s="3"/>
      <c r="AJ3" s="3"/>
      <c r="AK3" s="3"/>
      <c r="AL3" s="3"/>
    </row>
    <row r="5" spans="1:34" ht="11.25" customHeight="1">
      <c r="A5" s="117" t="s">
        <v>1</v>
      </c>
      <c r="B5" s="117"/>
      <c r="C5" s="117"/>
      <c r="D5" s="117"/>
      <c r="E5" s="117"/>
      <c r="F5" s="117"/>
      <c r="G5" s="117"/>
      <c r="H5" s="117"/>
      <c r="I5" s="117"/>
      <c r="J5" s="117"/>
      <c r="K5" s="117"/>
      <c r="L5" s="117"/>
      <c r="O5" s="118"/>
      <c r="P5" s="119"/>
      <c r="Q5" s="119"/>
      <c r="R5" s="119"/>
      <c r="S5" s="119"/>
      <c r="T5" s="119"/>
      <c r="U5" s="119"/>
      <c r="V5" s="119"/>
      <c r="W5" s="119"/>
      <c r="X5" s="119"/>
      <c r="Y5" s="119"/>
      <c r="Z5" s="119"/>
      <c r="AA5" s="119"/>
      <c r="AB5" s="119"/>
      <c r="AC5" s="119"/>
      <c r="AD5" s="119"/>
      <c r="AE5" s="119"/>
      <c r="AF5" s="119"/>
      <c r="AG5" s="119"/>
      <c r="AH5" s="120"/>
    </row>
    <row r="7" spans="1:54" ht="11.25">
      <c r="A7" s="117" t="s">
        <v>2</v>
      </c>
      <c r="B7" s="117"/>
      <c r="C7" s="117"/>
      <c r="D7" s="117"/>
      <c r="E7" s="117"/>
      <c r="F7" s="117"/>
      <c r="G7" s="117"/>
      <c r="H7" s="117"/>
      <c r="I7" s="117"/>
      <c r="J7" s="117"/>
      <c r="K7" s="117"/>
      <c r="L7" s="117"/>
      <c r="O7" s="111"/>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3"/>
    </row>
  </sheetData>
  <sheetProtection password="C7DA" sheet="1" formatCells="0" selectLockedCells="1"/>
  <mergeCells count="6">
    <mergeCell ref="O7:BB7"/>
    <mergeCell ref="O3:AH3"/>
    <mergeCell ref="A7:L7"/>
    <mergeCell ref="A5:L5"/>
    <mergeCell ref="A3:L3"/>
    <mergeCell ref="O5:AH5"/>
  </mergeCells>
  <dataValidations count="3">
    <dataValidation allowBlank="1" showInputMessage="1" showErrorMessage="1" imeMode="on" sqref="O7:BB7"/>
    <dataValidation type="date" operator="lessThanOrEqual" allowBlank="1" showInputMessage="1" showErrorMessage="1" prompt="「2008/3/31」あるいは「H20/3/31」のように入力してください。" error="「2008/3/31」あるいは「H20/3/31」のように入力してください。" imeMode="off" sqref="O5:AH5">
      <formula1>45151</formula1>
    </dataValidation>
    <dataValidation allowBlank="1" showInputMessage="1" showErrorMessage="1" imeMode="on" sqref="O3:AH3"/>
  </dataValidations>
  <printOptions/>
  <pageMargins left="0.5905511811023623" right="0.3937007874015748" top="0.7874015748031497"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M46"/>
  <sheetViews>
    <sheetView showGridLines="0" showRowColHeaders="0" zoomScale="120" zoomScaleNormal="120" zoomScaleSheetLayoutView="120" zoomScalePageLayoutView="0" workbookViewId="0" topLeftCell="A1">
      <selection activeCell="AH44" sqref="AH44:AU44"/>
    </sheetView>
  </sheetViews>
  <sheetFormatPr defaultColWidth="0.875" defaultRowHeight="13.5"/>
  <cols>
    <col min="1" max="16384" width="0.875" style="2" customWidth="1"/>
  </cols>
  <sheetData>
    <row r="1" ht="14.25">
      <c r="A1" s="1" t="s">
        <v>145</v>
      </c>
    </row>
    <row r="3" ht="11.25">
      <c r="A3" s="4" t="s">
        <v>140</v>
      </c>
    </row>
    <row r="4" ht="6" customHeight="1">
      <c r="A4" s="4"/>
    </row>
    <row r="5" ht="11.25">
      <c r="A5" s="58" t="s">
        <v>333</v>
      </c>
    </row>
    <row r="6" ht="11.25">
      <c r="A6" s="4" t="s">
        <v>332</v>
      </c>
    </row>
    <row r="7" ht="6" customHeight="1">
      <c r="A7" s="4"/>
    </row>
    <row r="8" ht="11.25">
      <c r="A8" s="4" t="s">
        <v>367</v>
      </c>
    </row>
    <row r="9" ht="11.25">
      <c r="A9" s="4" t="s">
        <v>366</v>
      </c>
    </row>
    <row r="11" spans="1:117" ht="11.25">
      <c r="A11" s="132" t="s">
        <v>128</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4"/>
      <c r="AH11" s="138" t="s">
        <v>72</v>
      </c>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8" t="s">
        <v>73</v>
      </c>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41"/>
      <c r="CL11" s="139" t="s">
        <v>4</v>
      </c>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41"/>
    </row>
    <row r="12" spans="1:117" ht="11.25">
      <c r="A12" s="135"/>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7"/>
      <c r="AH12" s="130" t="s">
        <v>139</v>
      </c>
      <c r="AI12" s="140"/>
      <c r="AJ12" s="140"/>
      <c r="AK12" s="140"/>
      <c r="AL12" s="140"/>
      <c r="AM12" s="140"/>
      <c r="AN12" s="140"/>
      <c r="AO12" s="140"/>
      <c r="AP12" s="140"/>
      <c r="AQ12" s="140"/>
      <c r="AR12" s="140"/>
      <c r="AS12" s="140"/>
      <c r="AT12" s="140"/>
      <c r="AU12" s="140"/>
      <c r="AV12" s="132" t="s">
        <v>138</v>
      </c>
      <c r="AW12" s="133"/>
      <c r="AX12" s="133"/>
      <c r="AY12" s="133"/>
      <c r="AZ12" s="133"/>
      <c r="BA12" s="133"/>
      <c r="BB12" s="133"/>
      <c r="BC12" s="133"/>
      <c r="BD12" s="133"/>
      <c r="BE12" s="133"/>
      <c r="BF12" s="133"/>
      <c r="BG12" s="133"/>
      <c r="BH12" s="133"/>
      <c r="BI12" s="134"/>
      <c r="BJ12" s="130" t="s">
        <v>139</v>
      </c>
      <c r="BK12" s="140"/>
      <c r="BL12" s="140"/>
      <c r="BM12" s="140"/>
      <c r="BN12" s="140"/>
      <c r="BO12" s="140"/>
      <c r="BP12" s="140"/>
      <c r="BQ12" s="140"/>
      <c r="BR12" s="140"/>
      <c r="BS12" s="140"/>
      <c r="BT12" s="140"/>
      <c r="BU12" s="140"/>
      <c r="BV12" s="140"/>
      <c r="BW12" s="140"/>
      <c r="BX12" s="132" t="s">
        <v>138</v>
      </c>
      <c r="BY12" s="133"/>
      <c r="BZ12" s="133"/>
      <c r="CA12" s="133"/>
      <c r="CB12" s="133"/>
      <c r="CC12" s="133"/>
      <c r="CD12" s="133"/>
      <c r="CE12" s="133"/>
      <c r="CF12" s="133"/>
      <c r="CG12" s="133"/>
      <c r="CH12" s="133"/>
      <c r="CI12" s="133"/>
      <c r="CJ12" s="133"/>
      <c r="CK12" s="134"/>
      <c r="CL12" s="130" t="s">
        <v>139</v>
      </c>
      <c r="CM12" s="131"/>
      <c r="CN12" s="131"/>
      <c r="CO12" s="131"/>
      <c r="CP12" s="131"/>
      <c r="CQ12" s="131"/>
      <c r="CR12" s="131"/>
      <c r="CS12" s="131"/>
      <c r="CT12" s="131"/>
      <c r="CU12" s="131"/>
      <c r="CV12" s="131"/>
      <c r="CW12" s="131"/>
      <c r="CX12" s="131"/>
      <c r="CY12" s="131"/>
      <c r="CZ12" s="132" t="s">
        <v>138</v>
      </c>
      <c r="DA12" s="133"/>
      <c r="DB12" s="133"/>
      <c r="DC12" s="133"/>
      <c r="DD12" s="133"/>
      <c r="DE12" s="133"/>
      <c r="DF12" s="133"/>
      <c r="DG12" s="133"/>
      <c r="DH12" s="133"/>
      <c r="DI12" s="133"/>
      <c r="DJ12" s="133"/>
      <c r="DK12" s="133"/>
      <c r="DL12" s="133"/>
      <c r="DM12" s="134"/>
    </row>
    <row r="13" spans="1:117" ht="11.25">
      <c r="A13" s="5" t="s">
        <v>6</v>
      </c>
      <c r="B13" s="6"/>
      <c r="C13" s="6"/>
      <c r="D13" s="6"/>
      <c r="E13" s="6"/>
      <c r="F13" s="123" t="s">
        <v>5</v>
      </c>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4"/>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row>
    <row r="14" spans="1:117" ht="11.25">
      <c r="A14" s="7"/>
      <c r="B14" s="8"/>
      <c r="C14" s="9" t="s">
        <v>7</v>
      </c>
      <c r="D14" s="9"/>
      <c r="E14" s="9"/>
      <c r="F14" s="9"/>
      <c r="G14" s="9"/>
      <c r="H14" s="125" t="s">
        <v>383</v>
      </c>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6"/>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row>
    <row r="15" spans="1:117" ht="11.25">
      <c r="A15" s="10" t="s">
        <v>8</v>
      </c>
      <c r="B15" s="9"/>
      <c r="C15" s="9"/>
      <c r="D15" s="9"/>
      <c r="E15" s="9"/>
      <c r="F15" s="121" t="s">
        <v>9</v>
      </c>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2"/>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128"/>
      <c r="CO15" s="128"/>
      <c r="CP15" s="128"/>
      <c r="CQ15" s="128"/>
      <c r="CR15" s="128"/>
      <c r="CS15" s="128"/>
      <c r="CT15" s="128"/>
      <c r="CU15" s="128"/>
      <c r="CV15" s="128"/>
      <c r="CW15" s="128"/>
      <c r="CX15" s="128"/>
      <c r="CY15" s="128"/>
      <c r="CZ15" s="128"/>
      <c r="DA15" s="128"/>
      <c r="DB15" s="128"/>
      <c r="DC15" s="128"/>
      <c r="DD15" s="128"/>
      <c r="DE15" s="128"/>
      <c r="DF15" s="128"/>
      <c r="DG15" s="128"/>
      <c r="DH15" s="128"/>
      <c r="DI15" s="128"/>
      <c r="DJ15" s="128"/>
      <c r="DK15" s="128"/>
      <c r="DL15" s="128"/>
      <c r="DM15" s="128"/>
    </row>
    <row r="16" spans="1:117" ht="11.25">
      <c r="A16" s="10" t="s">
        <v>10</v>
      </c>
      <c r="B16" s="9"/>
      <c r="C16" s="9"/>
      <c r="D16" s="9"/>
      <c r="E16" s="9"/>
      <c r="F16" s="121" t="s">
        <v>11</v>
      </c>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2"/>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128"/>
      <c r="CO16" s="128"/>
      <c r="CP16" s="128"/>
      <c r="CQ16" s="128"/>
      <c r="CR16" s="128"/>
      <c r="CS16" s="128"/>
      <c r="CT16" s="128"/>
      <c r="CU16" s="128"/>
      <c r="CV16" s="128"/>
      <c r="CW16" s="128"/>
      <c r="CX16" s="128"/>
      <c r="CY16" s="128"/>
      <c r="CZ16" s="128"/>
      <c r="DA16" s="128"/>
      <c r="DB16" s="128"/>
      <c r="DC16" s="128"/>
      <c r="DD16" s="128"/>
      <c r="DE16" s="128"/>
      <c r="DF16" s="128"/>
      <c r="DG16" s="128"/>
      <c r="DH16" s="128"/>
      <c r="DI16" s="128"/>
      <c r="DJ16" s="128"/>
      <c r="DK16" s="128"/>
      <c r="DL16" s="128"/>
      <c r="DM16" s="128"/>
    </row>
    <row r="17" spans="1:117" ht="11.25">
      <c r="A17" s="10" t="s">
        <v>12</v>
      </c>
      <c r="B17" s="9"/>
      <c r="C17" s="9"/>
      <c r="D17" s="9"/>
      <c r="E17" s="9"/>
      <c r="F17" s="121" t="s">
        <v>13</v>
      </c>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2"/>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c r="DJ17" s="128"/>
      <c r="DK17" s="128"/>
      <c r="DL17" s="128"/>
      <c r="DM17" s="128"/>
    </row>
    <row r="18" spans="1:117" ht="11.25">
      <c r="A18" s="5" t="s">
        <v>14</v>
      </c>
      <c r="B18" s="6"/>
      <c r="C18" s="9"/>
      <c r="D18" s="9"/>
      <c r="E18" s="9"/>
      <c r="F18" s="121" t="s">
        <v>15</v>
      </c>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2"/>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28"/>
      <c r="CM18" s="128"/>
      <c r="CN18" s="128"/>
      <c r="CO18" s="128"/>
      <c r="CP18" s="128"/>
      <c r="CQ18" s="128"/>
      <c r="CR18" s="128"/>
      <c r="CS18" s="128"/>
      <c r="CT18" s="128"/>
      <c r="CU18" s="128"/>
      <c r="CV18" s="128"/>
      <c r="CW18" s="128"/>
      <c r="CX18" s="128"/>
      <c r="CY18" s="128"/>
      <c r="CZ18" s="128"/>
      <c r="DA18" s="128"/>
      <c r="DB18" s="128"/>
      <c r="DC18" s="128"/>
      <c r="DD18" s="128"/>
      <c r="DE18" s="128"/>
      <c r="DF18" s="128"/>
      <c r="DG18" s="128"/>
      <c r="DH18" s="128"/>
      <c r="DI18" s="128"/>
      <c r="DJ18" s="128"/>
      <c r="DK18" s="128"/>
      <c r="DL18" s="128"/>
      <c r="DM18" s="128"/>
    </row>
    <row r="19" spans="1:117" ht="11.25">
      <c r="A19" s="7"/>
      <c r="B19" s="8"/>
      <c r="C19" s="9" t="s">
        <v>16</v>
      </c>
      <c r="D19" s="9"/>
      <c r="E19" s="9"/>
      <c r="F19" s="9"/>
      <c r="G19" s="9"/>
      <c r="H19" s="121" t="s">
        <v>17</v>
      </c>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2"/>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128"/>
      <c r="CO19" s="128"/>
      <c r="CP19" s="128"/>
      <c r="CQ19" s="128"/>
      <c r="CR19" s="128"/>
      <c r="CS19" s="128"/>
      <c r="CT19" s="128"/>
      <c r="CU19" s="128"/>
      <c r="CV19" s="128"/>
      <c r="CW19" s="128"/>
      <c r="CX19" s="128"/>
      <c r="CY19" s="128"/>
      <c r="CZ19" s="128"/>
      <c r="DA19" s="128"/>
      <c r="DB19" s="128"/>
      <c r="DC19" s="128"/>
      <c r="DD19" s="128"/>
      <c r="DE19" s="128"/>
      <c r="DF19" s="128"/>
      <c r="DG19" s="128"/>
      <c r="DH19" s="128"/>
      <c r="DI19" s="128"/>
      <c r="DJ19" s="128"/>
      <c r="DK19" s="128"/>
      <c r="DL19" s="128"/>
      <c r="DM19" s="128"/>
    </row>
    <row r="20" spans="1:117" ht="11.25">
      <c r="A20" s="10" t="s">
        <v>18</v>
      </c>
      <c r="B20" s="9"/>
      <c r="C20" s="9"/>
      <c r="D20" s="9"/>
      <c r="E20" s="9"/>
      <c r="F20" s="121" t="s">
        <v>19</v>
      </c>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2"/>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128"/>
      <c r="DD20" s="128"/>
      <c r="DE20" s="128"/>
      <c r="DF20" s="128"/>
      <c r="DG20" s="128"/>
      <c r="DH20" s="128"/>
      <c r="DI20" s="128"/>
      <c r="DJ20" s="128"/>
      <c r="DK20" s="128"/>
      <c r="DL20" s="128"/>
      <c r="DM20" s="128"/>
    </row>
    <row r="21" spans="1:117" ht="11.25">
      <c r="A21" s="10" t="s">
        <v>20</v>
      </c>
      <c r="B21" s="9"/>
      <c r="C21" s="9"/>
      <c r="D21" s="9"/>
      <c r="E21" s="9"/>
      <c r="F21" s="121" t="s">
        <v>21</v>
      </c>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2"/>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c r="DG21" s="128"/>
      <c r="DH21" s="128"/>
      <c r="DI21" s="128"/>
      <c r="DJ21" s="128"/>
      <c r="DK21" s="128"/>
      <c r="DL21" s="128"/>
      <c r="DM21" s="128"/>
    </row>
    <row r="22" spans="1:117" ht="11.25">
      <c r="A22" s="10" t="s">
        <v>22</v>
      </c>
      <c r="B22" s="9"/>
      <c r="C22" s="9"/>
      <c r="D22" s="9"/>
      <c r="E22" s="9"/>
      <c r="F22" s="121" t="s">
        <v>23</v>
      </c>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2"/>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28"/>
      <c r="CE22" s="128"/>
      <c r="CF22" s="128"/>
      <c r="CG22" s="128"/>
      <c r="CH22" s="128"/>
      <c r="CI22" s="128"/>
      <c r="CJ22" s="128"/>
      <c r="CK22" s="128"/>
      <c r="CL22" s="128"/>
      <c r="CM22" s="128"/>
      <c r="CN22" s="128"/>
      <c r="CO22" s="128"/>
      <c r="CP22" s="128"/>
      <c r="CQ22" s="128"/>
      <c r="CR22" s="128"/>
      <c r="CS22" s="128"/>
      <c r="CT22" s="128"/>
      <c r="CU22" s="128"/>
      <c r="CV22" s="128"/>
      <c r="CW22" s="128"/>
      <c r="CX22" s="128"/>
      <c r="CY22" s="128"/>
      <c r="CZ22" s="128"/>
      <c r="DA22" s="128"/>
      <c r="DB22" s="128"/>
      <c r="DC22" s="128"/>
      <c r="DD22" s="128"/>
      <c r="DE22" s="128"/>
      <c r="DF22" s="128"/>
      <c r="DG22" s="128"/>
      <c r="DH22" s="128"/>
      <c r="DI22" s="128"/>
      <c r="DJ22" s="128"/>
      <c r="DK22" s="128"/>
      <c r="DL22" s="128"/>
      <c r="DM22" s="128"/>
    </row>
    <row r="23" spans="1:117" ht="11.25">
      <c r="A23" s="10" t="s">
        <v>24</v>
      </c>
      <c r="B23" s="9"/>
      <c r="C23" s="9"/>
      <c r="D23" s="9"/>
      <c r="E23" s="9"/>
      <c r="F23" s="121" t="s">
        <v>25</v>
      </c>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2"/>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c r="CN23" s="128"/>
      <c r="CO23" s="128"/>
      <c r="CP23" s="128"/>
      <c r="CQ23" s="128"/>
      <c r="CR23" s="128"/>
      <c r="CS23" s="128"/>
      <c r="CT23" s="128"/>
      <c r="CU23" s="128"/>
      <c r="CV23" s="128"/>
      <c r="CW23" s="128"/>
      <c r="CX23" s="128"/>
      <c r="CY23" s="128"/>
      <c r="CZ23" s="128"/>
      <c r="DA23" s="128"/>
      <c r="DB23" s="128"/>
      <c r="DC23" s="128"/>
      <c r="DD23" s="128"/>
      <c r="DE23" s="128"/>
      <c r="DF23" s="128"/>
      <c r="DG23" s="128"/>
      <c r="DH23" s="128"/>
      <c r="DI23" s="128"/>
      <c r="DJ23" s="128"/>
      <c r="DK23" s="128"/>
      <c r="DL23" s="128"/>
      <c r="DM23" s="128"/>
    </row>
    <row r="24" spans="1:117" ht="11.25">
      <c r="A24" s="10" t="s">
        <v>26</v>
      </c>
      <c r="B24" s="9"/>
      <c r="C24" s="9"/>
      <c r="D24" s="9"/>
      <c r="E24" s="9"/>
      <c r="F24" s="121" t="s">
        <v>27</v>
      </c>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2"/>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8"/>
      <c r="CH24" s="128"/>
      <c r="CI24" s="128"/>
      <c r="CJ24" s="128"/>
      <c r="CK24" s="128"/>
      <c r="CL24" s="128"/>
      <c r="CM24" s="128"/>
      <c r="CN24" s="128"/>
      <c r="CO24" s="128"/>
      <c r="CP24" s="128"/>
      <c r="CQ24" s="128"/>
      <c r="CR24" s="128"/>
      <c r="CS24" s="128"/>
      <c r="CT24" s="128"/>
      <c r="CU24" s="128"/>
      <c r="CV24" s="128"/>
      <c r="CW24" s="128"/>
      <c r="CX24" s="128"/>
      <c r="CY24" s="128"/>
      <c r="CZ24" s="128"/>
      <c r="DA24" s="128"/>
      <c r="DB24" s="128"/>
      <c r="DC24" s="128"/>
      <c r="DD24" s="128"/>
      <c r="DE24" s="128"/>
      <c r="DF24" s="128"/>
      <c r="DG24" s="128"/>
      <c r="DH24" s="128"/>
      <c r="DI24" s="128"/>
      <c r="DJ24" s="128"/>
      <c r="DK24" s="128"/>
      <c r="DL24" s="128"/>
      <c r="DM24" s="128"/>
    </row>
    <row r="25" spans="1:117" ht="11.25">
      <c r="A25" s="5" t="s">
        <v>28</v>
      </c>
      <c r="B25" s="6"/>
      <c r="C25" s="9"/>
      <c r="D25" s="9"/>
      <c r="E25" s="9"/>
      <c r="F25" s="121" t="s">
        <v>29</v>
      </c>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2"/>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8"/>
      <c r="CL25" s="128"/>
      <c r="CM25" s="128"/>
      <c r="CN25" s="128"/>
      <c r="CO25" s="128"/>
      <c r="CP25" s="128"/>
      <c r="CQ25" s="128"/>
      <c r="CR25" s="128"/>
      <c r="CS25" s="128"/>
      <c r="CT25" s="128"/>
      <c r="CU25" s="128"/>
      <c r="CV25" s="128"/>
      <c r="CW25" s="128"/>
      <c r="CX25" s="128"/>
      <c r="CY25" s="128"/>
      <c r="CZ25" s="128"/>
      <c r="DA25" s="128"/>
      <c r="DB25" s="128"/>
      <c r="DC25" s="128"/>
      <c r="DD25" s="128"/>
      <c r="DE25" s="128"/>
      <c r="DF25" s="128"/>
      <c r="DG25" s="128"/>
      <c r="DH25" s="128"/>
      <c r="DI25" s="128"/>
      <c r="DJ25" s="128"/>
      <c r="DK25" s="128"/>
      <c r="DL25" s="128"/>
      <c r="DM25" s="128"/>
    </row>
    <row r="26" spans="1:117" ht="11.25">
      <c r="A26" s="7"/>
      <c r="B26" s="8"/>
      <c r="C26" s="9" t="s">
        <v>30</v>
      </c>
      <c r="D26" s="9"/>
      <c r="E26" s="9"/>
      <c r="F26" s="9"/>
      <c r="G26" s="9"/>
      <c r="H26" s="121" t="s">
        <v>31</v>
      </c>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2"/>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128"/>
      <c r="CO26" s="128"/>
      <c r="CP26" s="128"/>
      <c r="CQ26" s="128"/>
      <c r="CR26" s="128"/>
      <c r="CS26" s="128"/>
      <c r="CT26" s="128"/>
      <c r="CU26" s="128"/>
      <c r="CV26" s="128"/>
      <c r="CW26" s="128"/>
      <c r="CX26" s="128"/>
      <c r="CY26" s="128"/>
      <c r="CZ26" s="128"/>
      <c r="DA26" s="128"/>
      <c r="DB26" s="128"/>
      <c r="DC26" s="128"/>
      <c r="DD26" s="128"/>
      <c r="DE26" s="128"/>
      <c r="DF26" s="128"/>
      <c r="DG26" s="128"/>
      <c r="DH26" s="128"/>
      <c r="DI26" s="128"/>
      <c r="DJ26" s="128"/>
      <c r="DK26" s="128"/>
      <c r="DL26" s="128"/>
      <c r="DM26" s="128"/>
    </row>
    <row r="27" spans="1:117" ht="11.25">
      <c r="A27" s="10" t="s">
        <v>32</v>
      </c>
      <c r="B27" s="9"/>
      <c r="C27" s="9"/>
      <c r="D27" s="9"/>
      <c r="E27" s="9"/>
      <c r="F27" s="121" t="s">
        <v>33</v>
      </c>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2"/>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c r="CH27" s="128"/>
      <c r="CI27" s="128"/>
      <c r="CJ27" s="128"/>
      <c r="CK27" s="128"/>
      <c r="CL27" s="128"/>
      <c r="CM27" s="128"/>
      <c r="CN27" s="128"/>
      <c r="CO27" s="128"/>
      <c r="CP27" s="128"/>
      <c r="CQ27" s="128"/>
      <c r="CR27" s="128"/>
      <c r="CS27" s="128"/>
      <c r="CT27" s="128"/>
      <c r="CU27" s="128"/>
      <c r="CV27" s="128"/>
      <c r="CW27" s="128"/>
      <c r="CX27" s="128"/>
      <c r="CY27" s="128"/>
      <c r="CZ27" s="128"/>
      <c r="DA27" s="128"/>
      <c r="DB27" s="128"/>
      <c r="DC27" s="128"/>
      <c r="DD27" s="128"/>
      <c r="DE27" s="128"/>
      <c r="DF27" s="128"/>
      <c r="DG27" s="128"/>
      <c r="DH27" s="128"/>
      <c r="DI27" s="128"/>
      <c r="DJ27" s="128"/>
      <c r="DK27" s="128"/>
      <c r="DL27" s="128"/>
      <c r="DM27" s="128"/>
    </row>
    <row r="28" spans="1:117" ht="11.25">
      <c r="A28" s="10" t="s">
        <v>34</v>
      </c>
      <c r="B28" s="9"/>
      <c r="C28" s="9"/>
      <c r="D28" s="9"/>
      <c r="E28" s="9"/>
      <c r="F28" s="121" t="s">
        <v>402</v>
      </c>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2"/>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8"/>
      <c r="CN28" s="128"/>
      <c r="CO28" s="128"/>
      <c r="CP28" s="128"/>
      <c r="CQ28" s="128"/>
      <c r="CR28" s="128"/>
      <c r="CS28" s="128"/>
      <c r="CT28" s="128"/>
      <c r="CU28" s="128"/>
      <c r="CV28" s="128"/>
      <c r="CW28" s="128"/>
      <c r="CX28" s="128"/>
      <c r="CY28" s="128"/>
      <c r="CZ28" s="128"/>
      <c r="DA28" s="128"/>
      <c r="DB28" s="128"/>
      <c r="DC28" s="128"/>
      <c r="DD28" s="128"/>
      <c r="DE28" s="128"/>
      <c r="DF28" s="128"/>
      <c r="DG28" s="128"/>
      <c r="DH28" s="128"/>
      <c r="DI28" s="128"/>
      <c r="DJ28" s="128"/>
      <c r="DK28" s="128"/>
      <c r="DL28" s="128"/>
      <c r="DM28" s="128"/>
    </row>
    <row r="29" spans="1:117" ht="11.25">
      <c r="A29" s="10" t="s">
        <v>35</v>
      </c>
      <c r="B29" s="9"/>
      <c r="C29" s="9"/>
      <c r="D29" s="9"/>
      <c r="E29" s="9"/>
      <c r="F29" s="121" t="s">
        <v>36</v>
      </c>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2"/>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128"/>
      <c r="CG29" s="128"/>
      <c r="CH29" s="128"/>
      <c r="CI29" s="128"/>
      <c r="CJ29" s="128"/>
      <c r="CK29" s="128"/>
      <c r="CL29" s="128"/>
      <c r="CM29" s="128"/>
      <c r="CN29" s="128"/>
      <c r="CO29" s="128"/>
      <c r="CP29" s="128"/>
      <c r="CQ29" s="128"/>
      <c r="CR29" s="128"/>
      <c r="CS29" s="128"/>
      <c r="CT29" s="128"/>
      <c r="CU29" s="128"/>
      <c r="CV29" s="128"/>
      <c r="CW29" s="128"/>
      <c r="CX29" s="128"/>
      <c r="CY29" s="128"/>
      <c r="CZ29" s="128"/>
      <c r="DA29" s="128"/>
      <c r="DB29" s="128"/>
      <c r="DC29" s="128"/>
      <c r="DD29" s="128"/>
      <c r="DE29" s="128"/>
      <c r="DF29" s="128"/>
      <c r="DG29" s="128"/>
      <c r="DH29" s="128"/>
      <c r="DI29" s="128"/>
      <c r="DJ29" s="128"/>
      <c r="DK29" s="128"/>
      <c r="DL29" s="128"/>
      <c r="DM29" s="128"/>
    </row>
    <row r="30" spans="1:117" ht="11.25">
      <c r="A30" s="10" t="s">
        <v>37</v>
      </c>
      <c r="B30" s="9"/>
      <c r="C30" s="9"/>
      <c r="D30" s="9"/>
      <c r="E30" s="9"/>
      <c r="F30" s="121" t="s">
        <v>38</v>
      </c>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2"/>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c r="CL30" s="128"/>
      <c r="CM30" s="128"/>
      <c r="CN30" s="128"/>
      <c r="CO30" s="128"/>
      <c r="CP30" s="128"/>
      <c r="CQ30" s="128"/>
      <c r="CR30" s="128"/>
      <c r="CS30" s="128"/>
      <c r="CT30" s="128"/>
      <c r="CU30" s="128"/>
      <c r="CV30" s="128"/>
      <c r="CW30" s="128"/>
      <c r="CX30" s="128"/>
      <c r="CY30" s="128"/>
      <c r="CZ30" s="128"/>
      <c r="DA30" s="128"/>
      <c r="DB30" s="128"/>
      <c r="DC30" s="128"/>
      <c r="DD30" s="128"/>
      <c r="DE30" s="128"/>
      <c r="DF30" s="128"/>
      <c r="DG30" s="128"/>
      <c r="DH30" s="128"/>
      <c r="DI30" s="128"/>
      <c r="DJ30" s="128"/>
      <c r="DK30" s="128"/>
      <c r="DL30" s="128"/>
      <c r="DM30" s="128"/>
    </row>
    <row r="31" spans="1:117" ht="11.25">
      <c r="A31" s="10" t="s">
        <v>39</v>
      </c>
      <c r="B31" s="9"/>
      <c r="C31" s="9"/>
      <c r="D31" s="9"/>
      <c r="E31" s="9"/>
      <c r="F31" s="121" t="s">
        <v>40</v>
      </c>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2"/>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8"/>
      <c r="CO31" s="128"/>
      <c r="CP31" s="128"/>
      <c r="CQ31" s="128"/>
      <c r="CR31" s="128"/>
      <c r="CS31" s="128"/>
      <c r="CT31" s="128"/>
      <c r="CU31" s="128"/>
      <c r="CV31" s="128"/>
      <c r="CW31" s="128"/>
      <c r="CX31" s="128"/>
      <c r="CY31" s="128"/>
      <c r="CZ31" s="128"/>
      <c r="DA31" s="128"/>
      <c r="DB31" s="128"/>
      <c r="DC31" s="128"/>
      <c r="DD31" s="128"/>
      <c r="DE31" s="128"/>
      <c r="DF31" s="128"/>
      <c r="DG31" s="128"/>
      <c r="DH31" s="128"/>
      <c r="DI31" s="128"/>
      <c r="DJ31" s="128"/>
      <c r="DK31" s="128"/>
      <c r="DL31" s="128"/>
      <c r="DM31" s="128"/>
    </row>
    <row r="32" spans="1:117" ht="11.25">
      <c r="A32" s="10" t="s">
        <v>41</v>
      </c>
      <c r="B32" s="9"/>
      <c r="C32" s="9"/>
      <c r="D32" s="9"/>
      <c r="E32" s="9"/>
      <c r="F32" s="121" t="s">
        <v>42</v>
      </c>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2"/>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c r="CA32" s="128"/>
      <c r="CB32" s="128"/>
      <c r="CC32" s="128"/>
      <c r="CD32" s="128"/>
      <c r="CE32" s="128"/>
      <c r="CF32" s="128"/>
      <c r="CG32" s="128"/>
      <c r="CH32" s="128"/>
      <c r="CI32" s="128"/>
      <c r="CJ32" s="128"/>
      <c r="CK32" s="128"/>
      <c r="CL32" s="128"/>
      <c r="CM32" s="128"/>
      <c r="CN32" s="128"/>
      <c r="CO32" s="128"/>
      <c r="CP32" s="128"/>
      <c r="CQ32" s="128"/>
      <c r="CR32" s="128"/>
      <c r="CS32" s="128"/>
      <c r="CT32" s="128"/>
      <c r="CU32" s="128"/>
      <c r="CV32" s="128"/>
      <c r="CW32" s="128"/>
      <c r="CX32" s="128"/>
      <c r="CY32" s="128"/>
      <c r="CZ32" s="128"/>
      <c r="DA32" s="128"/>
      <c r="DB32" s="128"/>
      <c r="DC32" s="128"/>
      <c r="DD32" s="128"/>
      <c r="DE32" s="128"/>
      <c r="DF32" s="128"/>
      <c r="DG32" s="128"/>
      <c r="DH32" s="128"/>
      <c r="DI32" s="128"/>
      <c r="DJ32" s="128"/>
      <c r="DK32" s="128"/>
      <c r="DL32" s="128"/>
      <c r="DM32" s="128"/>
    </row>
    <row r="33" spans="1:117" ht="11.25">
      <c r="A33" s="10" t="s">
        <v>43</v>
      </c>
      <c r="B33" s="9"/>
      <c r="C33" s="9"/>
      <c r="D33" s="9"/>
      <c r="E33" s="9"/>
      <c r="F33" s="121" t="s">
        <v>44</v>
      </c>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2"/>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28"/>
      <c r="BY33" s="128"/>
      <c r="BZ33" s="128"/>
      <c r="CA33" s="128"/>
      <c r="CB33" s="128"/>
      <c r="CC33" s="128"/>
      <c r="CD33" s="128"/>
      <c r="CE33" s="128"/>
      <c r="CF33" s="128"/>
      <c r="CG33" s="128"/>
      <c r="CH33" s="128"/>
      <c r="CI33" s="128"/>
      <c r="CJ33" s="128"/>
      <c r="CK33" s="128"/>
      <c r="CL33" s="128"/>
      <c r="CM33" s="128"/>
      <c r="CN33" s="128"/>
      <c r="CO33" s="128"/>
      <c r="CP33" s="128"/>
      <c r="CQ33" s="128"/>
      <c r="CR33" s="128"/>
      <c r="CS33" s="128"/>
      <c r="CT33" s="128"/>
      <c r="CU33" s="128"/>
      <c r="CV33" s="128"/>
      <c r="CW33" s="128"/>
      <c r="CX33" s="128"/>
      <c r="CY33" s="128"/>
      <c r="CZ33" s="128"/>
      <c r="DA33" s="128"/>
      <c r="DB33" s="128"/>
      <c r="DC33" s="128"/>
      <c r="DD33" s="128"/>
      <c r="DE33" s="128"/>
      <c r="DF33" s="128"/>
      <c r="DG33" s="128"/>
      <c r="DH33" s="128"/>
      <c r="DI33" s="128"/>
      <c r="DJ33" s="128"/>
      <c r="DK33" s="128"/>
      <c r="DL33" s="128"/>
      <c r="DM33" s="128"/>
    </row>
    <row r="34" spans="1:117" ht="11.25">
      <c r="A34" s="10" t="s">
        <v>45</v>
      </c>
      <c r="B34" s="9"/>
      <c r="C34" s="9"/>
      <c r="D34" s="9"/>
      <c r="E34" s="9"/>
      <c r="F34" s="121" t="s">
        <v>46</v>
      </c>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2"/>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128"/>
      <c r="CN34" s="128"/>
      <c r="CO34" s="128"/>
      <c r="CP34" s="128"/>
      <c r="CQ34" s="128"/>
      <c r="CR34" s="128"/>
      <c r="CS34" s="128"/>
      <c r="CT34" s="128"/>
      <c r="CU34" s="128"/>
      <c r="CV34" s="128"/>
      <c r="CW34" s="128"/>
      <c r="CX34" s="128"/>
      <c r="CY34" s="128"/>
      <c r="CZ34" s="128"/>
      <c r="DA34" s="128"/>
      <c r="DB34" s="128"/>
      <c r="DC34" s="128"/>
      <c r="DD34" s="128"/>
      <c r="DE34" s="128"/>
      <c r="DF34" s="128"/>
      <c r="DG34" s="128"/>
      <c r="DH34" s="128"/>
      <c r="DI34" s="128"/>
      <c r="DJ34" s="128"/>
      <c r="DK34" s="128"/>
      <c r="DL34" s="128"/>
      <c r="DM34" s="128"/>
    </row>
    <row r="35" spans="1:117" ht="11.25">
      <c r="A35" s="10" t="s">
        <v>47</v>
      </c>
      <c r="B35" s="9"/>
      <c r="C35" s="9"/>
      <c r="D35" s="9"/>
      <c r="E35" s="9"/>
      <c r="F35" s="121" t="s">
        <v>48</v>
      </c>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2"/>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128"/>
      <c r="CN35" s="128"/>
      <c r="CO35" s="128"/>
      <c r="CP35" s="128"/>
      <c r="CQ35" s="128"/>
      <c r="CR35" s="128"/>
      <c r="CS35" s="128"/>
      <c r="CT35" s="128"/>
      <c r="CU35" s="128"/>
      <c r="CV35" s="128"/>
      <c r="CW35" s="128"/>
      <c r="CX35" s="128"/>
      <c r="CY35" s="128"/>
      <c r="CZ35" s="128"/>
      <c r="DA35" s="128"/>
      <c r="DB35" s="128"/>
      <c r="DC35" s="128"/>
      <c r="DD35" s="128"/>
      <c r="DE35" s="128"/>
      <c r="DF35" s="128"/>
      <c r="DG35" s="128"/>
      <c r="DH35" s="128"/>
      <c r="DI35" s="128"/>
      <c r="DJ35" s="128"/>
      <c r="DK35" s="128"/>
      <c r="DL35" s="128"/>
      <c r="DM35" s="128"/>
    </row>
    <row r="36" spans="1:117" ht="11.25">
      <c r="A36" s="10" t="s">
        <v>49</v>
      </c>
      <c r="B36" s="9"/>
      <c r="C36" s="9"/>
      <c r="D36" s="9"/>
      <c r="E36" s="9"/>
      <c r="F36" s="121" t="s">
        <v>50</v>
      </c>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2"/>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128"/>
      <c r="CQ36" s="128"/>
      <c r="CR36" s="128"/>
      <c r="CS36" s="128"/>
      <c r="CT36" s="128"/>
      <c r="CU36" s="128"/>
      <c r="CV36" s="128"/>
      <c r="CW36" s="128"/>
      <c r="CX36" s="128"/>
      <c r="CY36" s="128"/>
      <c r="CZ36" s="128"/>
      <c r="DA36" s="128"/>
      <c r="DB36" s="128"/>
      <c r="DC36" s="128"/>
      <c r="DD36" s="128"/>
      <c r="DE36" s="128"/>
      <c r="DF36" s="128"/>
      <c r="DG36" s="128"/>
      <c r="DH36" s="128"/>
      <c r="DI36" s="128"/>
      <c r="DJ36" s="128"/>
      <c r="DK36" s="128"/>
      <c r="DL36" s="128"/>
      <c r="DM36" s="128"/>
    </row>
    <row r="37" spans="1:117" ht="11.25">
      <c r="A37" s="10" t="s">
        <v>51</v>
      </c>
      <c r="B37" s="9"/>
      <c r="C37" s="9"/>
      <c r="D37" s="9"/>
      <c r="E37" s="9"/>
      <c r="F37" s="121" t="s">
        <v>52</v>
      </c>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2"/>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128"/>
      <c r="CQ37" s="128"/>
      <c r="CR37" s="128"/>
      <c r="CS37" s="128"/>
      <c r="CT37" s="128"/>
      <c r="CU37" s="128"/>
      <c r="CV37" s="128"/>
      <c r="CW37" s="128"/>
      <c r="CX37" s="128"/>
      <c r="CY37" s="128"/>
      <c r="CZ37" s="128"/>
      <c r="DA37" s="128"/>
      <c r="DB37" s="128"/>
      <c r="DC37" s="128"/>
      <c r="DD37" s="128"/>
      <c r="DE37" s="128"/>
      <c r="DF37" s="128"/>
      <c r="DG37" s="128"/>
      <c r="DH37" s="128"/>
      <c r="DI37" s="128"/>
      <c r="DJ37" s="128"/>
      <c r="DK37" s="128"/>
      <c r="DL37" s="128"/>
      <c r="DM37" s="128"/>
    </row>
    <row r="38" spans="1:117" ht="11.25">
      <c r="A38" s="10" t="s">
        <v>53</v>
      </c>
      <c r="B38" s="9"/>
      <c r="C38" s="9"/>
      <c r="D38" s="9"/>
      <c r="E38" s="9"/>
      <c r="F38" s="121" t="s">
        <v>54</v>
      </c>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2"/>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128"/>
      <c r="BY38" s="128"/>
      <c r="BZ38" s="128"/>
      <c r="CA38" s="128"/>
      <c r="CB38" s="128"/>
      <c r="CC38" s="128"/>
      <c r="CD38" s="128"/>
      <c r="CE38" s="128"/>
      <c r="CF38" s="128"/>
      <c r="CG38" s="128"/>
      <c r="CH38" s="128"/>
      <c r="CI38" s="128"/>
      <c r="CJ38" s="128"/>
      <c r="CK38" s="128"/>
      <c r="CL38" s="128"/>
      <c r="CM38" s="128"/>
      <c r="CN38" s="128"/>
      <c r="CO38" s="128"/>
      <c r="CP38" s="128"/>
      <c r="CQ38" s="128"/>
      <c r="CR38" s="128"/>
      <c r="CS38" s="128"/>
      <c r="CT38" s="128"/>
      <c r="CU38" s="128"/>
      <c r="CV38" s="128"/>
      <c r="CW38" s="128"/>
      <c r="CX38" s="128"/>
      <c r="CY38" s="128"/>
      <c r="CZ38" s="128"/>
      <c r="DA38" s="128"/>
      <c r="DB38" s="128"/>
      <c r="DC38" s="128"/>
      <c r="DD38" s="128"/>
      <c r="DE38" s="128"/>
      <c r="DF38" s="128"/>
      <c r="DG38" s="128"/>
      <c r="DH38" s="128"/>
      <c r="DI38" s="128"/>
      <c r="DJ38" s="128"/>
      <c r="DK38" s="128"/>
      <c r="DL38" s="128"/>
      <c r="DM38" s="128"/>
    </row>
    <row r="39" spans="1:117" ht="11.25">
      <c r="A39" s="10" t="s">
        <v>55</v>
      </c>
      <c r="B39" s="9"/>
      <c r="C39" s="9"/>
      <c r="D39" s="9"/>
      <c r="E39" s="9"/>
      <c r="F39" s="121" t="s">
        <v>56</v>
      </c>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2"/>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128"/>
      <c r="BY39" s="128"/>
      <c r="BZ39" s="128"/>
      <c r="CA39" s="128"/>
      <c r="CB39" s="128"/>
      <c r="CC39" s="128"/>
      <c r="CD39" s="128"/>
      <c r="CE39" s="128"/>
      <c r="CF39" s="128"/>
      <c r="CG39" s="128"/>
      <c r="CH39" s="128"/>
      <c r="CI39" s="128"/>
      <c r="CJ39" s="128"/>
      <c r="CK39" s="128"/>
      <c r="CL39" s="128"/>
      <c r="CM39" s="128"/>
      <c r="CN39" s="128"/>
      <c r="CO39" s="128"/>
      <c r="CP39" s="128"/>
      <c r="CQ39" s="128"/>
      <c r="CR39" s="128"/>
      <c r="CS39" s="128"/>
      <c r="CT39" s="128"/>
      <c r="CU39" s="128"/>
      <c r="CV39" s="128"/>
      <c r="CW39" s="128"/>
      <c r="CX39" s="128"/>
      <c r="CY39" s="128"/>
      <c r="CZ39" s="128"/>
      <c r="DA39" s="128"/>
      <c r="DB39" s="128"/>
      <c r="DC39" s="128"/>
      <c r="DD39" s="128"/>
      <c r="DE39" s="128"/>
      <c r="DF39" s="128"/>
      <c r="DG39" s="128"/>
      <c r="DH39" s="128"/>
      <c r="DI39" s="128"/>
      <c r="DJ39" s="128"/>
      <c r="DK39" s="128"/>
      <c r="DL39" s="128"/>
      <c r="DM39" s="128"/>
    </row>
    <row r="40" spans="1:117" ht="11.25">
      <c r="A40" s="10" t="s">
        <v>57</v>
      </c>
      <c r="B40" s="9"/>
      <c r="C40" s="9"/>
      <c r="D40" s="9"/>
      <c r="E40" s="9"/>
      <c r="F40" s="121" t="s">
        <v>58</v>
      </c>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2"/>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c r="BT40" s="128"/>
      <c r="BU40" s="128"/>
      <c r="BV40" s="128"/>
      <c r="BW40" s="128"/>
      <c r="BX40" s="128"/>
      <c r="BY40" s="128"/>
      <c r="BZ40" s="128"/>
      <c r="CA40" s="128"/>
      <c r="CB40" s="128"/>
      <c r="CC40" s="128"/>
      <c r="CD40" s="128"/>
      <c r="CE40" s="128"/>
      <c r="CF40" s="128"/>
      <c r="CG40" s="128"/>
      <c r="CH40" s="128"/>
      <c r="CI40" s="128"/>
      <c r="CJ40" s="128"/>
      <c r="CK40" s="128"/>
      <c r="CL40" s="128"/>
      <c r="CM40" s="128"/>
      <c r="CN40" s="128"/>
      <c r="CO40" s="128"/>
      <c r="CP40" s="128"/>
      <c r="CQ40" s="128"/>
      <c r="CR40" s="128"/>
      <c r="CS40" s="128"/>
      <c r="CT40" s="128"/>
      <c r="CU40" s="128"/>
      <c r="CV40" s="128"/>
      <c r="CW40" s="128"/>
      <c r="CX40" s="128"/>
      <c r="CY40" s="128"/>
      <c r="CZ40" s="128"/>
      <c r="DA40" s="128"/>
      <c r="DB40" s="128"/>
      <c r="DC40" s="128"/>
      <c r="DD40" s="128"/>
      <c r="DE40" s="128"/>
      <c r="DF40" s="128"/>
      <c r="DG40" s="128"/>
      <c r="DH40" s="128"/>
      <c r="DI40" s="128"/>
      <c r="DJ40" s="128"/>
      <c r="DK40" s="128"/>
      <c r="DL40" s="128"/>
      <c r="DM40" s="128"/>
    </row>
    <row r="41" spans="1:117" ht="11.25">
      <c r="A41" s="10" t="s">
        <v>59</v>
      </c>
      <c r="B41" s="9"/>
      <c r="C41" s="9"/>
      <c r="D41" s="9"/>
      <c r="E41" s="9"/>
      <c r="F41" s="121" t="s">
        <v>60</v>
      </c>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2"/>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8"/>
      <c r="BQ41" s="128"/>
      <c r="BR41" s="128"/>
      <c r="BS41" s="128"/>
      <c r="BT41" s="128"/>
      <c r="BU41" s="128"/>
      <c r="BV41" s="128"/>
      <c r="BW41" s="128"/>
      <c r="BX41" s="128"/>
      <c r="BY41" s="128"/>
      <c r="BZ41" s="128"/>
      <c r="CA41" s="128"/>
      <c r="CB41" s="128"/>
      <c r="CC41" s="128"/>
      <c r="CD41" s="128"/>
      <c r="CE41" s="128"/>
      <c r="CF41" s="128"/>
      <c r="CG41" s="128"/>
      <c r="CH41" s="128"/>
      <c r="CI41" s="128"/>
      <c r="CJ41" s="128"/>
      <c r="CK41" s="128"/>
      <c r="CL41" s="128"/>
      <c r="CM41" s="128"/>
      <c r="CN41" s="128"/>
      <c r="CO41" s="128"/>
      <c r="CP41" s="128"/>
      <c r="CQ41" s="128"/>
      <c r="CR41" s="128"/>
      <c r="CS41" s="128"/>
      <c r="CT41" s="128"/>
      <c r="CU41" s="128"/>
      <c r="CV41" s="128"/>
      <c r="CW41" s="128"/>
      <c r="CX41" s="128"/>
      <c r="CY41" s="128"/>
      <c r="CZ41" s="128"/>
      <c r="DA41" s="128"/>
      <c r="DB41" s="128"/>
      <c r="DC41" s="128"/>
      <c r="DD41" s="128"/>
      <c r="DE41" s="128"/>
      <c r="DF41" s="128"/>
      <c r="DG41" s="128"/>
      <c r="DH41" s="128"/>
      <c r="DI41" s="128"/>
      <c r="DJ41" s="128"/>
      <c r="DK41" s="128"/>
      <c r="DL41" s="128"/>
      <c r="DM41" s="128"/>
    </row>
    <row r="42" spans="1:117" ht="11.25">
      <c r="A42" s="10" t="s">
        <v>61</v>
      </c>
      <c r="B42" s="9"/>
      <c r="C42" s="9"/>
      <c r="D42" s="9"/>
      <c r="E42" s="9"/>
      <c r="F42" s="121" t="s">
        <v>62</v>
      </c>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2"/>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128"/>
      <c r="BT42" s="128"/>
      <c r="BU42" s="128"/>
      <c r="BV42" s="128"/>
      <c r="BW42" s="128"/>
      <c r="BX42" s="128"/>
      <c r="BY42" s="128"/>
      <c r="BZ42" s="128"/>
      <c r="CA42" s="128"/>
      <c r="CB42" s="128"/>
      <c r="CC42" s="128"/>
      <c r="CD42" s="128"/>
      <c r="CE42" s="128"/>
      <c r="CF42" s="128"/>
      <c r="CG42" s="128"/>
      <c r="CH42" s="128"/>
      <c r="CI42" s="128"/>
      <c r="CJ42" s="128"/>
      <c r="CK42" s="128"/>
      <c r="CL42" s="128"/>
      <c r="CM42" s="128"/>
      <c r="CN42" s="128"/>
      <c r="CO42" s="128"/>
      <c r="CP42" s="128"/>
      <c r="CQ42" s="128"/>
      <c r="CR42" s="128"/>
      <c r="CS42" s="128"/>
      <c r="CT42" s="128"/>
      <c r="CU42" s="128"/>
      <c r="CV42" s="128"/>
      <c r="CW42" s="128"/>
      <c r="CX42" s="128"/>
      <c r="CY42" s="128"/>
      <c r="CZ42" s="128"/>
      <c r="DA42" s="128"/>
      <c r="DB42" s="128"/>
      <c r="DC42" s="128"/>
      <c r="DD42" s="128"/>
      <c r="DE42" s="128"/>
      <c r="DF42" s="128"/>
      <c r="DG42" s="128"/>
      <c r="DH42" s="128"/>
      <c r="DI42" s="128"/>
      <c r="DJ42" s="128"/>
      <c r="DK42" s="128"/>
      <c r="DL42" s="128"/>
      <c r="DM42" s="128"/>
    </row>
    <row r="43" spans="1:117" ht="11.25">
      <c r="A43" s="10" t="s">
        <v>63</v>
      </c>
      <c r="B43" s="9"/>
      <c r="C43" s="9"/>
      <c r="D43" s="9"/>
      <c r="E43" s="9"/>
      <c r="F43" s="121" t="s">
        <v>64</v>
      </c>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2"/>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c r="CE43" s="128"/>
      <c r="CF43" s="128"/>
      <c r="CG43" s="128"/>
      <c r="CH43" s="128"/>
      <c r="CI43" s="128"/>
      <c r="CJ43" s="128"/>
      <c r="CK43" s="128"/>
      <c r="CL43" s="128"/>
      <c r="CM43" s="128"/>
      <c r="CN43" s="128"/>
      <c r="CO43" s="128"/>
      <c r="CP43" s="128"/>
      <c r="CQ43" s="128"/>
      <c r="CR43" s="128"/>
      <c r="CS43" s="128"/>
      <c r="CT43" s="128"/>
      <c r="CU43" s="128"/>
      <c r="CV43" s="128"/>
      <c r="CW43" s="128"/>
      <c r="CX43" s="128"/>
      <c r="CY43" s="128"/>
      <c r="CZ43" s="128"/>
      <c r="DA43" s="128"/>
      <c r="DB43" s="128"/>
      <c r="DC43" s="128"/>
      <c r="DD43" s="128"/>
      <c r="DE43" s="128"/>
      <c r="DF43" s="128"/>
      <c r="DG43" s="128"/>
      <c r="DH43" s="128"/>
      <c r="DI43" s="128"/>
      <c r="DJ43" s="128"/>
      <c r="DK43" s="128"/>
      <c r="DL43" s="128"/>
      <c r="DM43" s="128"/>
    </row>
    <row r="44" spans="1:117" ht="11.25" customHeight="1">
      <c r="A44" s="77" t="s">
        <v>404</v>
      </c>
      <c r="B44" s="9"/>
      <c r="C44" s="9"/>
      <c r="D44" s="9"/>
      <c r="E44" s="9"/>
      <c r="F44" s="121" t="s">
        <v>403</v>
      </c>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2"/>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c r="CA44" s="128"/>
      <c r="CB44" s="128"/>
      <c r="CC44" s="128"/>
      <c r="CD44" s="128"/>
      <c r="CE44" s="128"/>
      <c r="CF44" s="128"/>
      <c r="CG44" s="128"/>
      <c r="CH44" s="128"/>
      <c r="CI44" s="128"/>
      <c r="CJ44" s="128"/>
      <c r="CK44" s="128"/>
      <c r="CL44" s="128"/>
      <c r="CM44" s="128"/>
      <c r="CN44" s="128"/>
      <c r="CO44" s="128"/>
      <c r="CP44" s="128"/>
      <c r="CQ44" s="128"/>
      <c r="CR44" s="128"/>
      <c r="CS44" s="128"/>
      <c r="CT44" s="128"/>
      <c r="CU44" s="128"/>
      <c r="CV44" s="128"/>
      <c r="CW44" s="128"/>
      <c r="CX44" s="128"/>
      <c r="CY44" s="128"/>
      <c r="CZ44" s="128"/>
      <c r="DA44" s="128"/>
      <c r="DB44" s="128"/>
      <c r="DC44" s="128"/>
      <c r="DD44" s="128"/>
      <c r="DE44" s="128"/>
      <c r="DF44" s="128"/>
      <c r="DG44" s="128"/>
      <c r="DH44" s="128"/>
      <c r="DI44" s="128"/>
      <c r="DJ44" s="128"/>
      <c r="DK44" s="128"/>
      <c r="DL44" s="128"/>
      <c r="DM44" s="128"/>
    </row>
    <row r="45" spans="1:117" ht="11.25">
      <c r="A45" s="7"/>
      <c r="B45" s="11"/>
      <c r="C45" s="11"/>
      <c r="D45" s="11"/>
      <c r="E45" s="11"/>
      <c r="F45" s="129" t="s">
        <v>65</v>
      </c>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c r="BT45" s="128"/>
      <c r="BU45" s="128"/>
      <c r="BV45" s="128"/>
      <c r="BW45" s="128"/>
      <c r="BX45" s="128"/>
      <c r="BY45" s="128"/>
      <c r="BZ45" s="128"/>
      <c r="CA45" s="128"/>
      <c r="CB45" s="128"/>
      <c r="CC45" s="128"/>
      <c r="CD45" s="128"/>
      <c r="CE45" s="128"/>
      <c r="CF45" s="128"/>
      <c r="CG45" s="128"/>
      <c r="CH45" s="128"/>
      <c r="CI45" s="128"/>
      <c r="CJ45" s="128"/>
      <c r="CK45" s="128"/>
      <c r="CL45" s="128"/>
      <c r="CM45" s="128"/>
      <c r="CN45" s="128"/>
      <c r="CO45" s="128"/>
      <c r="CP45" s="128"/>
      <c r="CQ45" s="128"/>
      <c r="CR45" s="128"/>
      <c r="CS45" s="128"/>
      <c r="CT45" s="128"/>
      <c r="CU45" s="128"/>
      <c r="CV45" s="128"/>
      <c r="CW45" s="128"/>
      <c r="CX45" s="128"/>
      <c r="CY45" s="128"/>
      <c r="CZ45" s="128"/>
      <c r="DA45" s="128"/>
      <c r="DB45" s="128"/>
      <c r="DC45" s="128"/>
      <c r="DD45" s="128"/>
      <c r="DE45" s="128"/>
      <c r="DF45" s="128"/>
      <c r="DG45" s="128"/>
      <c r="DH45" s="128"/>
      <c r="DI45" s="128"/>
      <c r="DJ45" s="128"/>
      <c r="DK45" s="128"/>
      <c r="DL45" s="128"/>
      <c r="DM45" s="128"/>
    </row>
    <row r="46" spans="6:117" ht="11.25">
      <c r="F46" s="127" t="s">
        <v>75</v>
      </c>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42">
        <f>SUM(AH13:AU45)-AH14-AH19-AH26</f>
        <v>0</v>
      </c>
      <c r="AI46" s="142"/>
      <c r="AJ46" s="142"/>
      <c r="AK46" s="142"/>
      <c r="AL46" s="142"/>
      <c r="AM46" s="142"/>
      <c r="AN46" s="142"/>
      <c r="AO46" s="142"/>
      <c r="AP46" s="142"/>
      <c r="AQ46" s="142"/>
      <c r="AR46" s="142"/>
      <c r="AS46" s="142"/>
      <c r="AT46" s="142"/>
      <c r="AU46" s="142"/>
      <c r="AV46" s="142">
        <f>SUM(AV13:BI45)-AV14-AV19-AV26</f>
        <v>0</v>
      </c>
      <c r="AW46" s="142"/>
      <c r="AX46" s="142"/>
      <c r="AY46" s="142"/>
      <c r="AZ46" s="142"/>
      <c r="BA46" s="142"/>
      <c r="BB46" s="142"/>
      <c r="BC46" s="142"/>
      <c r="BD46" s="142"/>
      <c r="BE46" s="142"/>
      <c r="BF46" s="142"/>
      <c r="BG46" s="142"/>
      <c r="BH46" s="142"/>
      <c r="BI46" s="142"/>
      <c r="BJ46" s="142">
        <f>SUM(BJ13:BW45)-BJ14-BJ19-BJ26</f>
        <v>0</v>
      </c>
      <c r="BK46" s="142"/>
      <c r="BL46" s="142"/>
      <c r="BM46" s="142"/>
      <c r="BN46" s="142"/>
      <c r="BO46" s="142"/>
      <c r="BP46" s="142"/>
      <c r="BQ46" s="142"/>
      <c r="BR46" s="142"/>
      <c r="BS46" s="142"/>
      <c r="BT46" s="142"/>
      <c r="BU46" s="142"/>
      <c r="BV46" s="142"/>
      <c r="BW46" s="142"/>
      <c r="BX46" s="142">
        <f>SUM(BX13:CK45)-BX14-BX19-BX26</f>
        <v>0</v>
      </c>
      <c r="BY46" s="142"/>
      <c r="BZ46" s="142"/>
      <c r="CA46" s="142"/>
      <c r="CB46" s="142"/>
      <c r="CC46" s="142"/>
      <c r="CD46" s="142"/>
      <c r="CE46" s="142"/>
      <c r="CF46" s="142"/>
      <c r="CG46" s="142"/>
      <c r="CH46" s="142"/>
      <c r="CI46" s="142"/>
      <c r="CJ46" s="142"/>
      <c r="CK46" s="142"/>
      <c r="CL46" s="142">
        <f>SUM(CL13:CY45)-CL14-CL19-CL26</f>
        <v>0</v>
      </c>
      <c r="CM46" s="142"/>
      <c r="CN46" s="142"/>
      <c r="CO46" s="142"/>
      <c r="CP46" s="142"/>
      <c r="CQ46" s="142"/>
      <c r="CR46" s="142"/>
      <c r="CS46" s="142"/>
      <c r="CT46" s="142"/>
      <c r="CU46" s="142"/>
      <c r="CV46" s="142"/>
      <c r="CW46" s="142"/>
      <c r="CX46" s="142"/>
      <c r="CY46" s="142"/>
      <c r="CZ46" s="142">
        <f>SUM(CZ13:DM45)-CZ14-CZ19-CZ26</f>
        <v>0</v>
      </c>
      <c r="DA46" s="142"/>
      <c r="DB46" s="142"/>
      <c r="DC46" s="142"/>
      <c r="DD46" s="142"/>
      <c r="DE46" s="142"/>
      <c r="DF46" s="142"/>
      <c r="DG46" s="142"/>
      <c r="DH46" s="142"/>
      <c r="DI46" s="142"/>
      <c r="DJ46" s="142"/>
      <c r="DK46" s="142"/>
      <c r="DL46" s="142"/>
      <c r="DM46" s="142"/>
    </row>
  </sheetData>
  <sheetProtection password="C7DA" sheet="1"/>
  <mergeCells count="248">
    <mergeCell ref="F44:AG44"/>
    <mergeCell ref="AH44:AU44"/>
    <mergeCell ref="AV44:BI44"/>
    <mergeCell ref="BJ44:BW44"/>
    <mergeCell ref="BX44:CK44"/>
    <mergeCell ref="CL44:CY44"/>
    <mergeCell ref="F43:AG43"/>
    <mergeCell ref="AH43:AU43"/>
    <mergeCell ref="AV43:BI43"/>
    <mergeCell ref="BJ43:BW43"/>
    <mergeCell ref="BX43:CK43"/>
    <mergeCell ref="CL43:CY43"/>
    <mergeCell ref="AH45:AU45"/>
    <mergeCell ref="AV45:BI45"/>
    <mergeCell ref="AH46:AU46"/>
    <mergeCell ref="AV46:BI46"/>
    <mergeCell ref="BJ46:BW46"/>
    <mergeCell ref="BX46:CK46"/>
    <mergeCell ref="BJ45:BW45"/>
    <mergeCell ref="BX45:CK45"/>
    <mergeCell ref="CL45:CY45"/>
    <mergeCell ref="CZ45:DM45"/>
    <mergeCell ref="CZ43:DM43"/>
    <mergeCell ref="CZ44:DM44"/>
    <mergeCell ref="CL46:CY46"/>
    <mergeCell ref="CZ46:DM46"/>
    <mergeCell ref="AH42:AU42"/>
    <mergeCell ref="AV42:BI42"/>
    <mergeCell ref="BJ42:BW42"/>
    <mergeCell ref="BX42:CK42"/>
    <mergeCell ref="CL42:CY42"/>
    <mergeCell ref="CZ42:DM42"/>
    <mergeCell ref="CL41:CY41"/>
    <mergeCell ref="CZ41:DM41"/>
    <mergeCell ref="AH40:AU40"/>
    <mergeCell ref="AV40:BI40"/>
    <mergeCell ref="AH41:AU41"/>
    <mergeCell ref="AV41:BI41"/>
    <mergeCell ref="BJ41:BW41"/>
    <mergeCell ref="BX41:CK41"/>
    <mergeCell ref="BJ40:BW40"/>
    <mergeCell ref="BX40:CK40"/>
    <mergeCell ref="CL38:CY38"/>
    <mergeCell ref="CZ38:DM38"/>
    <mergeCell ref="CL39:CY39"/>
    <mergeCell ref="CZ39:DM39"/>
    <mergeCell ref="CL40:CY40"/>
    <mergeCell ref="CZ40:DM40"/>
    <mergeCell ref="AH39:AU39"/>
    <mergeCell ref="AV39:BI39"/>
    <mergeCell ref="BJ39:BW39"/>
    <mergeCell ref="BX39:CK39"/>
    <mergeCell ref="AH38:AU38"/>
    <mergeCell ref="AV38:BI38"/>
    <mergeCell ref="BJ38:BW38"/>
    <mergeCell ref="BX38:CK38"/>
    <mergeCell ref="CL37:CY37"/>
    <mergeCell ref="CZ37:DM37"/>
    <mergeCell ref="AH36:AU36"/>
    <mergeCell ref="AV36:BI36"/>
    <mergeCell ref="AH37:AU37"/>
    <mergeCell ref="AV37:BI37"/>
    <mergeCell ref="BJ37:BW37"/>
    <mergeCell ref="BX37:CK37"/>
    <mergeCell ref="BJ36:BW36"/>
    <mergeCell ref="BX36:CK36"/>
    <mergeCell ref="CL34:CY34"/>
    <mergeCell ref="CZ34:DM34"/>
    <mergeCell ref="CL35:CY35"/>
    <mergeCell ref="CZ35:DM35"/>
    <mergeCell ref="CL36:CY36"/>
    <mergeCell ref="CZ36:DM36"/>
    <mergeCell ref="AH35:AU35"/>
    <mergeCell ref="AV35:BI35"/>
    <mergeCell ref="BJ35:BW35"/>
    <mergeCell ref="BX35:CK35"/>
    <mergeCell ref="AH34:AU34"/>
    <mergeCell ref="AV34:BI34"/>
    <mergeCell ref="BJ34:BW34"/>
    <mergeCell ref="BX34:CK34"/>
    <mergeCell ref="CL33:CY33"/>
    <mergeCell ref="CZ33:DM33"/>
    <mergeCell ref="AH32:AU32"/>
    <mergeCell ref="AV32:BI32"/>
    <mergeCell ref="AH33:AU33"/>
    <mergeCell ref="AV33:BI33"/>
    <mergeCell ref="BJ33:BW33"/>
    <mergeCell ref="BX33:CK33"/>
    <mergeCell ref="BJ32:BW32"/>
    <mergeCell ref="BX32:CK32"/>
    <mergeCell ref="CL30:CY30"/>
    <mergeCell ref="CZ30:DM30"/>
    <mergeCell ref="CL31:CY31"/>
    <mergeCell ref="CZ31:DM31"/>
    <mergeCell ref="CL32:CY32"/>
    <mergeCell ref="CZ32:DM32"/>
    <mergeCell ref="AH31:AU31"/>
    <mergeCell ref="AV31:BI31"/>
    <mergeCell ref="BJ31:BW31"/>
    <mergeCell ref="BX31:CK31"/>
    <mergeCell ref="AH30:AU30"/>
    <mergeCell ref="AV30:BI30"/>
    <mergeCell ref="BJ30:BW30"/>
    <mergeCell ref="BX30:CK30"/>
    <mergeCell ref="CL29:CY29"/>
    <mergeCell ref="CZ29:DM29"/>
    <mergeCell ref="AH28:AU28"/>
    <mergeCell ref="AV28:BI28"/>
    <mergeCell ref="AH29:AU29"/>
    <mergeCell ref="AV29:BI29"/>
    <mergeCell ref="BJ29:BW29"/>
    <mergeCell ref="BX29:CK29"/>
    <mergeCell ref="BJ28:BW28"/>
    <mergeCell ref="BX28:CK28"/>
    <mergeCell ref="CL26:CY26"/>
    <mergeCell ref="CZ26:DM26"/>
    <mergeCell ref="CL27:CY27"/>
    <mergeCell ref="CZ27:DM27"/>
    <mergeCell ref="CL28:CY28"/>
    <mergeCell ref="CZ28:DM28"/>
    <mergeCell ref="AH27:AU27"/>
    <mergeCell ref="AV27:BI27"/>
    <mergeCell ref="BJ27:BW27"/>
    <mergeCell ref="BX27:CK27"/>
    <mergeCell ref="AH26:AU26"/>
    <mergeCell ref="AV26:BI26"/>
    <mergeCell ref="BJ26:BW26"/>
    <mergeCell ref="BX26:CK26"/>
    <mergeCell ref="CL25:CY25"/>
    <mergeCell ref="CZ25:DM25"/>
    <mergeCell ref="AH24:AU24"/>
    <mergeCell ref="AV24:BI24"/>
    <mergeCell ref="AH25:AU25"/>
    <mergeCell ref="AV25:BI25"/>
    <mergeCell ref="BJ25:BW25"/>
    <mergeCell ref="BX25:CK25"/>
    <mergeCell ref="BJ24:BW24"/>
    <mergeCell ref="BX24:CK24"/>
    <mergeCell ref="CL22:CY22"/>
    <mergeCell ref="CZ22:DM22"/>
    <mergeCell ref="CL23:CY23"/>
    <mergeCell ref="CZ23:DM23"/>
    <mergeCell ref="CL24:CY24"/>
    <mergeCell ref="CZ24:DM24"/>
    <mergeCell ref="AH23:AU23"/>
    <mergeCell ref="AV23:BI23"/>
    <mergeCell ref="BJ23:BW23"/>
    <mergeCell ref="BX23:CK23"/>
    <mergeCell ref="AH22:AU22"/>
    <mergeCell ref="AV22:BI22"/>
    <mergeCell ref="BJ22:BW22"/>
    <mergeCell ref="BX22:CK22"/>
    <mergeCell ref="CL21:CY21"/>
    <mergeCell ref="CZ21:DM21"/>
    <mergeCell ref="AH20:AU20"/>
    <mergeCell ref="AV20:BI20"/>
    <mergeCell ref="AH21:AU21"/>
    <mergeCell ref="AV21:BI21"/>
    <mergeCell ref="BJ21:BW21"/>
    <mergeCell ref="BX21:CK21"/>
    <mergeCell ref="BJ20:BW20"/>
    <mergeCell ref="BX20:CK20"/>
    <mergeCell ref="CL18:CY18"/>
    <mergeCell ref="CZ18:DM18"/>
    <mergeCell ref="CL19:CY19"/>
    <mergeCell ref="CZ19:DM19"/>
    <mergeCell ref="CL20:CY20"/>
    <mergeCell ref="CZ20:DM20"/>
    <mergeCell ref="AV19:BI19"/>
    <mergeCell ref="BJ19:BW19"/>
    <mergeCell ref="BX19:CK19"/>
    <mergeCell ref="AH18:AU18"/>
    <mergeCell ref="AV18:BI18"/>
    <mergeCell ref="BJ18:BW18"/>
    <mergeCell ref="BX18:CK18"/>
    <mergeCell ref="BJ17:BW17"/>
    <mergeCell ref="BX17:CK17"/>
    <mergeCell ref="CL17:CY17"/>
    <mergeCell ref="CZ17:DM17"/>
    <mergeCell ref="BJ16:BW16"/>
    <mergeCell ref="BX16:CK16"/>
    <mergeCell ref="CL16:CY16"/>
    <mergeCell ref="CZ16:DM16"/>
    <mergeCell ref="BJ15:BW15"/>
    <mergeCell ref="BX15:CK15"/>
    <mergeCell ref="CL15:CY15"/>
    <mergeCell ref="CZ15:DM15"/>
    <mergeCell ref="CL11:DM11"/>
    <mergeCell ref="AH14:AU14"/>
    <mergeCell ref="AV14:BI14"/>
    <mergeCell ref="BJ14:BW14"/>
    <mergeCell ref="BX14:CK14"/>
    <mergeCell ref="CL14:CY14"/>
    <mergeCell ref="CL12:CY12"/>
    <mergeCell ref="CZ12:DM12"/>
    <mergeCell ref="BJ13:BW13"/>
    <mergeCell ref="A11:AG12"/>
    <mergeCell ref="AH11:BI11"/>
    <mergeCell ref="BJ12:BW12"/>
    <mergeCell ref="BX12:CK12"/>
    <mergeCell ref="BJ11:CK11"/>
    <mergeCell ref="AH12:AU12"/>
    <mergeCell ref="AV12:BI12"/>
    <mergeCell ref="BX13:CK13"/>
    <mergeCell ref="CL13:CY13"/>
    <mergeCell ref="CZ13:DM13"/>
    <mergeCell ref="F45:AG45"/>
    <mergeCell ref="F41:AG41"/>
    <mergeCell ref="F42:AG42"/>
    <mergeCell ref="F36:AG36"/>
    <mergeCell ref="F37:AG37"/>
    <mergeCell ref="CZ14:DM14"/>
    <mergeCell ref="F40:AG40"/>
    <mergeCell ref="F46:AG46"/>
    <mergeCell ref="AH13:AU13"/>
    <mergeCell ref="AV13:BI13"/>
    <mergeCell ref="AH15:AU15"/>
    <mergeCell ref="AV15:BI15"/>
    <mergeCell ref="AH16:AU16"/>
    <mergeCell ref="AV16:BI16"/>
    <mergeCell ref="AH17:AU17"/>
    <mergeCell ref="AV17:BI17"/>
    <mergeCell ref="AH19:AU19"/>
    <mergeCell ref="F29:AG29"/>
    <mergeCell ref="F30:AG30"/>
    <mergeCell ref="F31:AG31"/>
    <mergeCell ref="F39:AG39"/>
    <mergeCell ref="F32:AG32"/>
    <mergeCell ref="F33:AG33"/>
    <mergeCell ref="F34:AG34"/>
    <mergeCell ref="F35:AG35"/>
    <mergeCell ref="F38:AG38"/>
    <mergeCell ref="F25:AG25"/>
    <mergeCell ref="H26:AG26"/>
    <mergeCell ref="F27:AG27"/>
    <mergeCell ref="F28:AG28"/>
    <mergeCell ref="F21:AG21"/>
    <mergeCell ref="F22:AG22"/>
    <mergeCell ref="F23:AG23"/>
    <mergeCell ref="F24:AG24"/>
    <mergeCell ref="F17:AG17"/>
    <mergeCell ref="F18:AG18"/>
    <mergeCell ref="H19:AG19"/>
    <mergeCell ref="F20:AG20"/>
    <mergeCell ref="F13:AG13"/>
    <mergeCell ref="H14:AG14"/>
    <mergeCell ref="F15:AG15"/>
    <mergeCell ref="F16:AG16"/>
  </mergeCells>
  <dataValidations count="2">
    <dataValidation operator="greaterThanOrEqual" allowBlank="1" showInputMessage="1" showErrorMessage="1" imeMode="off" sqref="AH46:DM46"/>
    <dataValidation type="whole" operator="greaterThanOrEqual" allowBlank="1" showInputMessage="1" showErrorMessage="1" imeMode="off" sqref="AH13:DM45">
      <formula1>0</formula1>
    </dataValidation>
  </dataValidations>
  <printOptions/>
  <pageMargins left="0.3937007874015748" right="0.3937007874015748" top="0.3937007874015748" bottom="0.3937007874015748" header="0.31496062992125984" footer="0.31496062992125984"/>
  <pageSetup horizontalDpi="600" verticalDpi="600" orientation="landscape" paperSize="9" r:id="rId1"/>
  <ignoredErrors>
    <ignoredError sqref="X1:IV12 A1:R44 X46:IV65536 A45:R65536 X45:AG45 AV45:IV45 X29:IV44 X13:AG28 DN13:IV28" numberStoredAsText="1"/>
  </ignoredErrors>
</worksheet>
</file>

<file path=xl/worksheets/sheet4.xml><?xml version="1.0" encoding="utf-8"?>
<worksheet xmlns="http://schemas.openxmlformats.org/spreadsheetml/2006/main" xmlns:r="http://schemas.openxmlformats.org/officeDocument/2006/relationships">
  <dimension ref="A1:DM42"/>
  <sheetViews>
    <sheetView showGridLines="0" showRowColHeaders="0" zoomScale="120" zoomScaleNormal="120" zoomScaleSheetLayoutView="120" zoomScalePageLayoutView="0" workbookViewId="0" topLeftCell="A7">
      <selection activeCell="AH42" sqref="AH42:AU42"/>
    </sheetView>
  </sheetViews>
  <sheetFormatPr defaultColWidth="0.875" defaultRowHeight="13.5"/>
  <cols>
    <col min="1" max="16384" width="0.875" style="2" customWidth="1"/>
  </cols>
  <sheetData>
    <row r="1" ht="14.25">
      <c r="A1" s="1" t="s">
        <v>146</v>
      </c>
    </row>
    <row r="3" ht="11.25">
      <c r="A3" s="4" t="s">
        <v>141</v>
      </c>
    </row>
    <row r="4" ht="11.25">
      <c r="A4" s="4" t="s">
        <v>336</v>
      </c>
    </row>
    <row r="5" ht="11.25">
      <c r="A5" s="4" t="s">
        <v>368</v>
      </c>
    </row>
    <row r="7" spans="1:117" ht="11.25">
      <c r="A7" s="132" t="s">
        <v>128</v>
      </c>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4"/>
      <c r="AH7" s="132" t="s">
        <v>142</v>
      </c>
      <c r="AI7" s="133"/>
      <c r="AJ7" s="133"/>
      <c r="AK7" s="133"/>
      <c r="AL7" s="133"/>
      <c r="AM7" s="133"/>
      <c r="AN7" s="133"/>
      <c r="AO7" s="133"/>
      <c r="AP7" s="133"/>
      <c r="AQ7" s="133"/>
      <c r="AR7" s="133"/>
      <c r="AS7" s="133"/>
      <c r="AT7" s="133"/>
      <c r="AU7" s="134"/>
      <c r="AV7" s="132" t="s">
        <v>143</v>
      </c>
      <c r="AW7" s="133"/>
      <c r="AX7" s="133"/>
      <c r="AY7" s="133"/>
      <c r="AZ7" s="133"/>
      <c r="BA7" s="133"/>
      <c r="BB7" s="133"/>
      <c r="BC7" s="133"/>
      <c r="BD7" s="133"/>
      <c r="BE7" s="133"/>
      <c r="BF7" s="133"/>
      <c r="BG7" s="133"/>
      <c r="BH7" s="133"/>
      <c r="BI7" s="133"/>
      <c r="BJ7" s="145" t="s">
        <v>421</v>
      </c>
      <c r="BK7" s="146"/>
      <c r="BL7" s="146"/>
      <c r="BM7" s="146"/>
      <c r="BN7" s="146"/>
      <c r="BO7" s="146"/>
      <c r="BP7" s="146"/>
      <c r="BQ7" s="146"/>
      <c r="BR7" s="146"/>
      <c r="BS7" s="146"/>
      <c r="BT7" s="146"/>
      <c r="BU7" s="146"/>
      <c r="BV7" s="146"/>
      <c r="BW7" s="147"/>
      <c r="BX7" s="132" t="s">
        <v>429</v>
      </c>
      <c r="BY7" s="133"/>
      <c r="BZ7" s="133"/>
      <c r="CA7" s="133"/>
      <c r="CB7" s="133"/>
      <c r="CC7" s="133"/>
      <c r="CD7" s="133"/>
      <c r="CE7" s="133"/>
      <c r="CF7" s="133"/>
      <c r="CG7" s="133"/>
      <c r="CH7" s="133"/>
      <c r="CI7" s="133"/>
      <c r="CJ7" s="133"/>
      <c r="CK7" s="134"/>
      <c r="CL7" s="132" t="s">
        <v>422</v>
      </c>
      <c r="CM7" s="133"/>
      <c r="CN7" s="133"/>
      <c r="CO7" s="133"/>
      <c r="CP7" s="133"/>
      <c r="CQ7" s="133"/>
      <c r="CR7" s="133"/>
      <c r="CS7" s="133"/>
      <c r="CT7" s="133"/>
      <c r="CU7" s="133"/>
      <c r="CV7" s="133"/>
      <c r="CW7" s="133"/>
      <c r="CX7" s="133"/>
      <c r="CY7" s="134"/>
      <c r="CZ7" s="132" t="s">
        <v>430</v>
      </c>
      <c r="DA7" s="133"/>
      <c r="DB7" s="133"/>
      <c r="DC7" s="133"/>
      <c r="DD7" s="133"/>
      <c r="DE7" s="133"/>
      <c r="DF7" s="133"/>
      <c r="DG7" s="133"/>
      <c r="DH7" s="133"/>
      <c r="DI7" s="133"/>
      <c r="DJ7" s="133"/>
      <c r="DK7" s="133"/>
      <c r="DL7" s="133"/>
      <c r="DM7" s="134"/>
    </row>
    <row r="8" spans="1:117" ht="11.25">
      <c r="A8" s="135"/>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7"/>
      <c r="AH8" s="135"/>
      <c r="AI8" s="136"/>
      <c r="AJ8" s="136"/>
      <c r="AK8" s="136"/>
      <c r="AL8" s="136"/>
      <c r="AM8" s="136"/>
      <c r="AN8" s="136"/>
      <c r="AO8" s="136"/>
      <c r="AP8" s="136"/>
      <c r="AQ8" s="136"/>
      <c r="AR8" s="136"/>
      <c r="AS8" s="136"/>
      <c r="AT8" s="136"/>
      <c r="AU8" s="137"/>
      <c r="AV8" s="156" t="s">
        <v>144</v>
      </c>
      <c r="AW8" s="157"/>
      <c r="AX8" s="157"/>
      <c r="AY8" s="157"/>
      <c r="AZ8" s="157"/>
      <c r="BA8" s="157"/>
      <c r="BB8" s="157"/>
      <c r="BC8" s="157"/>
      <c r="BD8" s="157"/>
      <c r="BE8" s="157"/>
      <c r="BF8" s="157"/>
      <c r="BG8" s="157"/>
      <c r="BH8" s="157"/>
      <c r="BI8" s="157"/>
      <c r="BJ8" s="148"/>
      <c r="BK8" s="149"/>
      <c r="BL8" s="149"/>
      <c r="BM8" s="149"/>
      <c r="BN8" s="149"/>
      <c r="BO8" s="149"/>
      <c r="BP8" s="149"/>
      <c r="BQ8" s="149"/>
      <c r="BR8" s="149"/>
      <c r="BS8" s="149"/>
      <c r="BT8" s="149"/>
      <c r="BU8" s="149"/>
      <c r="BV8" s="149"/>
      <c r="BW8" s="150"/>
      <c r="BX8" s="158"/>
      <c r="BY8" s="159"/>
      <c r="BZ8" s="159"/>
      <c r="CA8" s="159"/>
      <c r="CB8" s="159"/>
      <c r="CC8" s="159"/>
      <c r="CD8" s="159"/>
      <c r="CE8" s="159"/>
      <c r="CF8" s="159"/>
      <c r="CG8" s="159"/>
      <c r="CH8" s="159"/>
      <c r="CI8" s="159"/>
      <c r="CJ8" s="159"/>
      <c r="CK8" s="160"/>
      <c r="CL8" s="135"/>
      <c r="CM8" s="136"/>
      <c r="CN8" s="136"/>
      <c r="CO8" s="136"/>
      <c r="CP8" s="136"/>
      <c r="CQ8" s="136"/>
      <c r="CR8" s="136"/>
      <c r="CS8" s="136"/>
      <c r="CT8" s="136"/>
      <c r="CU8" s="136"/>
      <c r="CV8" s="136"/>
      <c r="CW8" s="136"/>
      <c r="CX8" s="136"/>
      <c r="CY8" s="137"/>
      <c r="CZ8" s="135"/>
      <c r="DA8" s="136"/>
      <c r="DB8" s="136"/>
      <c r="DC8" s="136"/>
      <c r="DD8" s="136"/>
      <c r="DE8" s="136"/>
      <c r="DF8" s="136"/>
      <c r="DG8" s="136"/>
      <c r="DH8" s="136"/>
      <c r="DI8" s="136"/>
      <c r="DJ8" s="136"/>
      <c r="DK8" s="136"/>
      <c r="DL8" s="136"/>
      <c r="DM8" s="137"/>
    </row>
    <row r="9" spans="1:117" ht="11.25">
      <c r="A9" s="12" t="s">
        <v>6</v>
      </c>
      <c r="B9" s="13"/>
      <c r="C9" s="13"/>
      <c r="D9" s="13"/>
      <c r="E9" s="13"/>
      <c r="F9" s="153" t="s">
        <v>5</v>
      </c>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4"/>
      <c r="AH9" s="151"/>
      <c r="AI9" s="152"/>
      <c r="AJ9" s="152"/>
      <c r="AK9" s="152"/>
      <c r="AL9" s="152"/>
      <c r="AM9" s="152"/>
      <c r="AN9" s="152"/>
      <c r="AO9" s="152"/>
      <c r="AP9" s="152"/>
      <c r="AQ9" s="152"/>
      <c r="AR9" s="152"/>
      <c r="AS9" s="152"/>
      <c r="AT9" s="152"/>
      <c r="AU9" s="152"/>
      <c r="AV9" s="151"/>
      <c r="AW9" s="152"/>
      <c r="AX9" s="152"/>
      <c r="AY9" s="152"/>
      <c r="AZ9" s="152"/>
      <c r="BA9" s="152"/>
      <c r="BB9" s="152"/>
      <c r="BC9" s="152"/>
      <c r="BD9" s="152"/>
      <c r="BE9" s="152"/>
      <c r="BF9" s="152"/>
      <c r="BG9" s="152"/>
      <c r="BH9" s="152"/>
      <c r="BI9" s="152"/>
      <c r="BJ9" s="151"/>
      <c r="BK9" s="152"/>
      <c r="BL9" s="152"/>
      <c r="BM9" s="152"/>
      <c r="BN9" s="152"/>
      <c r="BO9" s="152"/>
      <c r="BP9" s="152"/>
      <c r="BQ9" s="152"/>
      <c r="BR9" s="152"/>
      <c r="BS9" s="152"/>
      <c r="BT9" s="152"/>
      <c r="BU9" s="152"/>
      <c r="BV9" s="152"/>
      <c r="BW9" s="152"/>
      <c r="BX9" s="151"/>
      <c r="BY9" s="152"/>
      <c r="BZ9" s="152"/>
      <c r="CA9" s="152"/>
      <c r="CB9" s="152"/>
      <c r="CC9" s="152"/>
      <c r="CD9" s="152"/>
      <c r="CE9" s="152"/>
      <c r="CF9" s="152"/>
      <c r="CG9" s="152"/>
      <c r="CH9" s="152"/>
      <c r="CI9" s="152"/>
      <c r="CJ9" s="152"/>
      <c r="CK9" s="152"/>
      <c r="CL9" s="151"/>
      <c r="CM9" s="152"/>
      <c r="CN9" s="152"/>
      <c r="CO9" s="152"/>
      <c r="CP9" s="152"/>
      <c r="CQ9" s="152"/>
      <c r="CR9" s="152"/>
      <c r="CS9" s="152"/>
      <c r="CT9" s="152"/>
      <c r="CU9" s="152"/>
      <c r="CV9" s="152"/>
      <c r="CW9" s="152"/>
      <c r="CX9" s="152"/>
      <c r="CY9" s="152"/>
      <c r="CZ9" s="151"/>
      <c r="DA9" s="152"/>
      <c r="DB9" s="152"/>
      <c r="DC9" s="152"/>
      <c r="DD9" s="152"/>
      <c r="DE9" s="152"/>
      <c r="DF9" s="152"/>
      <c r="DG9" s="152"/>
      <c r="DH9" s="152"/>
      <c r="DI9" s="152"/>
      <c r="DJ9" s="152"/>
      <c r="DK9" s="152"/>
      <c r="DL9" s="152"/>
      <c r="DM9" s="155"/>
    </row>
    <row r="10" spans="1:117" ht="11.25">
      <c r="A10" s="7"/>
      <c r="B10" s="8"/>
      <c r="C10" s="9" t="s">
        <v>7</v>
      </c>
      <c r="D10" s="9"/>
      <c r="E10" s="9"/>
      <c r="F10" s="9"/>
      <c r="G10" s="9"/>
      <c r="H10" s="125" t="s">
        <v>383</v>
      </c>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6"/>
      <c r="AH10" s="151"/>
      <c r="AI10" s="152"/>
      <c r="AJ10" s="152"/>
      <c r="AK10" s="152"/>
      <c r="AL10" s="152"/>
      <c r="AM10" s="152"/>
      <c r="AN10" s="152"/>
      <c r="AO10" s="152"/>
      <c r="AP10" s="152"/>
      <c r="AQ10" s="152"/>
      <c r="AR10" s="152"/>
      <c r="AS10" s="152"/>
      <c r="AT10" s="152"/>
      <c r="AU10" s="152"/>
      <c r="AV10" s="151"/>
      <c r="AW10" s="152"/>
      <c r="AX10" s="152"/>
      <c r="AY10" s="152"/>
      <c r="AZ10" s="152"/>
      <c r="BA10" s="152"/>
      <c r="BB10" s="152"/>
      <c r="BC10" s="152"/>
      <c r="BD10" s="152"/>
      <c r="BE10" s="152"/>
      <c r="BF10" s="152"/>
      <c r="BG10" s="152"/>
      <c r="BH10" s="152"/>
      <c r="BI10" s="152"/>
      <c r="BJ10" s="151"/>
      <c r="BK10" s="152"/>
      <c r="BL10" s="152"/>
      <c r="BM10" s="152"/>
      <c r="BN10" s="152"/>
      <c r="BO10" s="152"/>
      <c r="BP10" s="152"/>
      <c r="BQ10" s="152"/>
      <c r="BR10" s="152"/>
      <c r="BS10" s="152"/>
      <c r="BT10" s="152"/>
      <c r="BU10" s="152"/>
      <c r="BV10" s="152"/>
      <c r="BW10" s="152"/>
      <c r="BX10" s="151"/>
      <c r="BY10" s="152"/>
      <c r="BZ10" s="152"/>
      <c r="CA10" s="152"/>
      <c r="CB10" s="152"/>
      <c r="CC10" s="152"/>
      <c r="CD10" s="152"/>
      <c r="CE10" s="152"/>
      <c r="CF10" s="152"/>
      <c r="CG10" s="152"/>
      <c r="CH10" s="152"/>
      <c r="CI10" s="152"/>
      <c r="CJ10" s="152"/>
      <c r="CK10" s="152"/>
      <c r="CL10" s="151"/>
      <c r="CM10" s="152"/>
      <c r="CN10" s="152"/>
      <c r="CO10" s="152"/>
      <c r="CP10" s="152"/>
      <c r="CQ10" s="152"/>
      <c r="CR10" s="152"/>
      <c r="CS10" s="152"/>
      <c r="CT10" s="152"/>
      <c r="CU10" s="152"/>
      <c r="CV10" s="152"/>
      <c r="CW10" s="152"/>
      <c r="CX10" s="152"/>
      <c r="CY10" s="152"/>
      <c r="CZ10" s="151"/>
      <c r="DA10" s="152"/>
      <c r="DB10" s="152"/>
      <c r="DC10" s="152"/>
      <c r="DD10" s="152"/>
      <c r="DE10" s="152"/>
      <c r="DF10" s="152"/>
      <c r="DG10" s="152"/>
      <c r="DH10" s="152"/>
      <c r="DI10" s="152"/>
      <c r="DJ10" s="152"/>
      <c r="DK10" s="152"/>
      <c r="DL10" s="152"/>
      <c r="DM10" s="155"/>
    </row>
    <row r="11" spans="1:117" ht="11.25">
      <c r="A11" s="10" t="s">
        <v>8</v>
      </c>
      <c r="B11" s="9"/>
      <c r="C11" s="9"/>
      <c r="D11" s="9"/>
      <c r="E11" s="9"/>
      <c r="F11" s="121" t="s">
        <v>9</v>
      </c>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2"/>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row>
    <row r="12" spans="1:117" ht="11.25">
      <c r="A12" s="10" t="s">
        <v>10</v>
      </c>
      <c r="B12" s="9"/>
      <c r="C12" s="9"/>
      <c r="D12" s="9"/>
      <c r="E12" s="9"/>
      <c r="F12" s="121" t="s">
        <v>11</v>
      </c>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2"/>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row>
    <row r="13" spans="1:117" ht="11.25">
      <c r="A13" s="10" t="s">
        <v>12</v>
      </c>
      <c r="B13" s="9"/>
      <c r="C13" s="9"/>
      <c r="D13" s="9"/>
      <c r="E13" s="9"/>
      <c r="F13" s="121" t="s">
        <v>13</v>
      </c>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2"/>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c r="DJ13" s="144"/>
      <c r="DK13" s="144"/>
      <c r="DL13" s="144"/>
      <c r="DM13" s="144"/>
    </row>
    <row r="14" spans="1:117" ht="11.25">
      <c r="A14" s="5" t="s">
        <v>14</v>
      </c>
      <c r="B14" s="6"/>
      <c r="C14" s="9"/>
      <c r="D14" s="9"/>
      <c r="E14" s="9"/>
      <c r="F14" s="121" t="s">
        <v>15</v>
      </c>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2"/>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c r="DD14" s="144"/>
      <c r="DE14" s="144"/>
      <c r="DF14" s="144"/>
      <c r="DG14" s="144"/>
      <c r="DH14" s="144"/>
      <c r="DI14" s="144"/>
      <c r="DJ14" s="144"/>
      <c r="DK14" s="144"/>
      <c r="DL14" s="144"/>
      <c r="DM14" s="144"/>
    </row>
    <row r="15" spans="1:117" ht="11.25">
      <c r="A15" s="7"/>
      <c r="B15" s="8"/>
      <c r="C15" s="9" t="s">
        <v>16</v>
      </c>
      <c r="D15" s="9"/>
      <c r="E15" s="9"/>
      <c r="F15" s="9"/>
      <c r="G15" s="9"/>
      <c r="H15" s="121" t="s">
        <v>17</v>
      </c>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2"/>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c r="DC15" s="144"/>
      <c r="DD15" s="144"/>
      <c r="DE15" s="144"/>
      <c r="DF15" s="144"/>
      <c r="DG15" s="144"/>
      <c r="DH15" s="144"/>
      <c r="DI15" s="144"/>
      <c r="DJ15" s="144"/>
      <c r="DK15" s="144"/>
      <c r="DL15" s="144"/>
      <c r="DM15" s="144"/>
    </row>
    <row r="16" spans="1:117" ht="11.25">
      <c r="A16" s="10" t="s">
        <v>18</v>
      </c>
      <c r="B16" s="9"/>
      <c r="C16" s="9"/>
      <c r="D16" s="9"/>
      <c r="E16" s="9"/>
      <c r="F16" s="121" t="s">
        <v>19</v>
      </c>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2"/>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4"/>
      <c r="CK16" s="144"/>
      <c r="CL16" s="144"/>
      <c r="CM16" s="144"/>
      <c r="CN16" s="144"/>
      <c r="CO16" s="144"/>
      <c r="CP16" s="144"/>
      <c r="CQ16" s="144"/>
      <c r="CR16" s="144"/>
      <c r="CS16" s="144"/>
      <c r="CT16" s="144"/>
      <c r="CU16" s="144"/>
      <c r="CV16" s="144"/>
      <c r="CW16" s="144"/>
      <c r="CX16" s="144"/>
      <c r="CY16" s="144"/>
      <c r="CZ16" s="144"/>
      <c r="DA16" s="144"/>
      <c r="DB16" s="144"/>
      <c r="DC16" s="144"/>
      <c r="DD16" s="144"/>
      <c r="DE16" s="144"/>
      <c r="DF16" s="144"/>
      <c r="DG16" s="144"/>
      <c r="DH16" s="144"/>
      <c r="DI16" s="144"/>
      <c r="DJ16" s="144"/>
      <c r="DK16" s="144"/>
      <c r="DL16" s="144"/>
      <c r="DM16" s="144"/>
    </row>
    <row r="17" spans="1:117" ht="11.25">
      <c r="A17" s="10" t="s">
        <v>20</v>
      </c>
      <c r="B17" s="9"/>
      <c r="C17" s="9"/>
      <c r="D17" s="9"/>
      <c r="E17" s="9"/>
      <c r="F17" s="121" t="s">
        <v>21</v>
      </c>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2"/>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c r="CK17" s="144"/>
      <c r="CL17" s="144"/>
      <c r="CM17" s="144"/>
      <c r="CN17" s="144"/>
      <c r="CO17" s="144"/>
      <c r="CP17" s="144"/>
      <c r="CQ17" s="144"/>
      <c r="CR17" s="144"/>
      <c r="CS17" s="144"/>
      <c r="CT17" s="144"/>
      <c r="CU17" s="144"/>
      <c r="CV17" s="144"/>
      <c r="CW17" s="144"/>
      <c r="CX17" s="144"/>
      <c r="CY17" s="144"/>
      <c r="CZ17" s="144"/>
      <c r="DA17" s="144"/>
      <c r="DB17" s="144"/>
      <c r="DC17" s="144"/>
      <c r="DD17" s="144"/>
      <c r="DE17" s="144"/>
      <c r="DF17" s="144"/>
      <c r="DG17" s="144"/>
      <c r="DH17" s="144"/>
      <c r="DI17" s="144"/>
      <c r="DJ17" s="144"/>
      <c r="DK17" s="144"/>
      <c r="DL17" s="144"/>
      <c r="DM17" s="144"/>
    </row>
    <row r="18" spans="1:117" ht="11.25">
      <c r="A18" s="10" t="s">
        <v>22</v>
      </c>
      <c r="B18" s="9"/>
      <c r="C18" s="9"/>
      <c r="D18" s="9"/>
      <c r="E18" s="9"/>
      <c r="F18" s="121" t="s">
        <v>23</v>
      </c>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2"/>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c r="CG18" s="144"/>
      <c r="CH18" s="144"/>
      <c r="CI18" s="144"/>
      <c r="CJ18" s="144"/>
      <c r="CK18" s="144"/>
      <c r="CL18" s="144"/>
      <c r="CM18" s="144"/>
      <c r="CN18" s="144"/>
      <c r="CO18" s="144"/>
      <c r="CP18" s="144"/>
      <c r="CQ18" s="144"/>
      <c r="CR18" s="144"/>
      <c r="CS18" s="144"/>
      <c r="CT18" s="144"/>
      <c r="CU18" s="144"/>
      <c r="CV18" s="144"/>
      <c r="CW18" s="144"/>
      <c r="CX18" s="144"/>
      <c r="CY18" s="144"/>
      <c r="CZ18" s="144"/>
      <c r="DA18" s="144"/>
      <c r="DB18" s="144"/>
      <c r="DC18" s="144"/>
      <c r="DD18" s="144"/>
      <c r="DE18" s="144"/>
      <c r="DF18" s="144"/>
      <c r="DG18" s="144"/>
      <c r="DH18" s="144"/>
      <c r="DI18" s="144"/>
      <c r="DJ18" s="144"/>
      <c r="DK18" s="144"/>
      <c r="DL18" s="144"/>
      <c r="DM18" s="144"/>
    </row>
    <row r="19" spans="1:117" ht="11.25">
      <c r="A19" s="10" t="s">
        <v>24</v>
      </c>
      <c r="B19" s="9"/>
      <c r="C19" s="9"/>
      <c r="D19" s="9"/>
      <c r="E19" s="9"/>
      <c r="F19" s="121" t="s">
        <v>25</v>
      </c>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2"/>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c r="CK19" s="144"/>
      <c r="CL19" s="144"/>
      <c r="CM19" s="144"/>
      <c r="CN19" s="144"/>
      <c r="CO19" s="144"/>
      <c r="CP19" s="144"/>
      <c r="CQ19" s="144"/>
      <c r="CR19" s="144"/>
      <c r="CS19" s="144"/>
      <c r="CT19" s="144"/>
      <c r="CU19" s="144"/>
      <c r="CV19" s="144"/>
      <c r="CW19" s="144"/>
      <c r="CX19" s="144"/>
      <c r="CY19" s="144"/>
      <c r="CZ19" s="144"/>
      <c r="DA19" s="144"/>
      <c r="DB19" s="144"/>
      <c r="DC19" s="144"/>
      <c r="DD19" s="144"/>
      <c r="DE19" s="144"/>
      <c r="DF19" s="144"/>
      <c r="DG19" s="144"/>
      <c r="DH19" s="144"/>
      <c r="DI19" s="144"/>
      <c r="DJ19" s="144"/>
      <c r="DK19" s="144"/>
      <c r="DL19" s="144"/>
      <c r="DM19" s="144"/>
    </row>
    <row r="20" spans="1:117" ht="11.25">
      <c r="A20" s="10" t="s">
        <v>26</v>
      </c>
      <c r="B20" s="9"/>
      <c r="C20" s="9"/>
      <c r="D20" s="9"/>
      <c r="E20" s="9"/>
      <c r="F20" s="121" t="s">
        <v>27</v>
      </c>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2"/>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row>
    <row r="21" spans="1:117" ht="11.25">
      <c r="A21" s="5" t="s">
        <v>28</v>
      </c>
      <c r="B21" s="6"/>
      <c r="C21" s="9"/>
      <c r="D21" s="9"/>
      <c r="E21" s="9"/>
      <c r="F21" s="121" t="s">
        <v>29</v>
      </c>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2"/>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144"/>
      <c r="CY21" s="144"/>
      <c r="CZ21" s="144"/>
      <c r="DA21" s="144"/>
      <c r="DB21" s="144"/>
      <c r="DC21" s="144"/>
      <c r="DD21" s="144"/>
      <c r="DE21" s="144"/>
      <c r="DF21" s="144"/>
      <c r="DG21" s="144"/>
      <c r="DH21" s="144"/>
      <c r="DI21" s="144"/>
      <c r="DJ21" s="144"/>
      <c r="DK21" s="144"/>
      <c r="DL21" s="144"/>
      <c r="DM21" s="144"/>
    </row>
    <row r="22" spans="1:117" ht="11.25">
      <c r="A22" s="7"/>
      <c r="B22" s="8"/>
      <c r="C22" s="9" t="s">
        <v>30</v>
      </c>
      <c r="D22" s="9"/>
      <c r="E22" s="9"/>
      <c r="F22" s="9"/>
      <c r="G22" s="9"/>
      <c r="H22" s="121" t="s">
        <v>31</v>
      </c>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2"/>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c r="DE22" s="144"/>
      <c r="DF22" s="144"/>
      <c r="DG22" s="144"/>
      <c r="DH22" s="144"/>
      <c r="DI22" s="144"/>
      <c r="DJ22" s="144"/>
      <c r="DK22" s="144"/>
      <c r="DL22" s="144"/>
      <c r="DM22" s="144"/>
    </row>
    <row r="23" spans="1:117" ht="11.25">
      <c r="A23" s="10" t="s">
        <v>32</v>
      </c>
      <c r="B23" s="9"/>
      <c r="C23" s="9"/>
      <c r="D23" s="9"/>
      <c r="E23" s="9"/>
      <c r="F23" s="121" t="s">
        <v>33</v>
      </c>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2"/>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row>
    <row r="24" spans="1:117" ht="11.25" customHeight="1">
      <c r="A24" s="10" t="s">
        <v>34</v>
      </c>
      <c r="B24" s="9"/>
      <c r="C24" s="9"/>
      <c r="D24" s="9"/>
      <c r="E24" s="9"/>
      <c r="F24" s="121" t="s">
        <v>402</v>
      </c>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2"/>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c r="DE24" s="144"/>
      <c r="DF24" s="144"/>
      <c r="DG24" s="144"/>
      <c r="DH24" s="144"/>
      <c r="DI24" s="144"/>
      <c r="DJ24" s="144"/>
      <c r="DK24" s="144"/>
      <c r="DL24" s="144"/>
      <c r="DM24" s="144"/>
    </row>
    <row r="25" spans="1:117" ht="11.25">
      <c r="A25" s="10" t="s">
        <v>35</v>
      </c>
      <c r="B25" s="9"/>
      <c r="C25" s="9"/>
      <c r="D25" s="9"/>
      <c r="E25" s="9"/>
      <c r="F25" s="121" t="s">
        <v>36</v>
      </c>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2"/>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c r="CY25" s="144"/>
      <c r="CZ25" s="144"/>
      <c r="DA25" s="144"/>
      <c r="DB25" s="144"/>
      <c r="DC25" s="144"/>
      <c r="DD25" s="144"/>
      <c r="DE25" s="144"/>
      <c r="DF25" s="144"/>
      <c r="DG25" s="144"/>
      <c r="DH25" s="144"/>
      <c r="DI25" s="144"/>
      <c r="DJ25" s="144"/>
      <c r="DK25" s="144"/>
      <c r="DL25" s="144"/>
      <c r="DM25" s="144"/>
    </row>
    <row r="26" spans="1:117" ht="11.25">
      <c r="A26" s="10" t="s">
        <v>37</v>
      </c>
      <c r="B26" s="9"/>
      <c r="C26" s="9"/>
      <c r="D26" s="9"/>
      <c r="E26" s="9"/>
      <c r="F26" s="121" t="s">
        <v>38</v>
      </c>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2"/>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c r="CY26" s="144"/>
      <c r="CZ26" s="144"/>
      <c r="DA26" s="144"/>
      <c r="DB26" s="144"/>
      <c r="DC26" s="144"/>
      <c r="DD26" s="144"/>
      <c r="DE26" s="144"/>
      <c r="DF26" s="144"/>
      <c r="DG26" s="144"/>
      <c r="DH26" s="144"/>
      <c r="DI26" s="144"/>
      <c r="DJ26" s="144"/>
      <c r="DK26" s="144"/>
      <c r="DL26" s="144"/>
      <c r="DM26" s="144"/>
    </row>
    <row r="27" spans="1:117" ht="11.25">
      <c r="A27" s="10" t="s">
        <v>39</v>
      </c>
      <c r="B27" s="9"/>
      <c r="C27" s="9"/>
      <c r="D27" s="9"/>
      <c r="E27" s="9"/>
      <c r="F27" s="121" t="s">
        <v>40</v>
      </c>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2"/>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c r="DK27" s="144"/>
      <c r="DL27" s="144"/>
      <c r="DM27" s="144"/>
    </row>
    <row r="28" spans="1:117" ht="11.25">
      <c r="A28" s="10" t="s">
        <v>41</v>
      </c>
      <c r="B28" s="9"/>
      <c r="C28" s="9"/>
      <c r="D28" s="9"/>
      <c r="E28" s="9"/>
      <c r="F28" s="121" t="s">
        <v>42</v>
      </c>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2"/>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c r="DD28" s="144"/>
      <c r="DE28" s="144"/>
      <c r="DF28" s="144"/>
      <c r="DG28" s="144"/>
      <c r="DH28" s="144"/>
      <c r="DI28" s="144"/>
      <c r="DJ28" s="144"/>
      <c r="DK28" s="144"/>
      <c r="DL28" s="144"/>
      <c r="DM28" s="144"/>
    </row>
    <row r="29" spans="1:117" ht="11.25">
      <c r="A29" s="10" t="s">
        <v>43</v>
      </c>
      <c r="B29" s="9"/>
      <c r="C29" s="9"/>
      <c r="D29" s="9"/>
      <c r="E29" s="9"/>
      <c r="F29" s="121" t="s">
        <v>44</v>
      </c>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2"/>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row>
    <row r="30" spans="1:117" ht="11.25">
      <c r="A30" s="10" t="s">
        <v>45</v>
      </c>
      <c r="B30" s="9"/>
      <c r="C30" s="9"/>
      <c r="D30" s="9"/>
      <c r="E30" s="9"/>
      <c r="F30" s="121" t="s">
        <v>46</v>
      </c>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2"/>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row>
    <row r="31" spans="1:117" ht="11.25">
      <c r="A31" s="10" t="s">
        <v>47</v>
      </c>
      <c r="B31" s="9"/>
      <c r="C31" s="9"/>
      <c r="D31" s="9"/>
      <c r="E31" s="9"/>
      <c r="F31" s="121" t="s">
        <v>48</v>
      </c>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2"/>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c r="DC31" s="144"/>
      <c r="DD31" s="144"/>
      <c r="DE31" s="144"/>
      <c r="DF31" s="144"/>
      <c r="DG31" s="144"/>
      <c r="DH31" s="144"/>
      <c r="DI31" s="144"/>
      <c r="DJ31" s="144"/>
      <c r="DK31" s="144"/>
      <c r="DL31" s="144"/>
      <c r="DM31" s="144"/>
    </row>
    <row r="32" spans="1:117" ht="11.25">
      <c r="A32" s="10" t="s">
        <v>49</v>
      </c>
      <c r="B32" s="9"/>
      <c r="C32" s="9"/>
      <c r="D32" s="9"/>
      <c r="E32" s="9"/>
      <c r="F32" s="121" t="s">
        <v>50</v>
      </c>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2"/>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c r="DD32" s="144"/>
      <c r="DE32" s="144"/>
      <c r="DF32" s="144"/>
      <c r="DG32" s="144"/>
      <c r="DH32" s="144"/>
      <c r="DI32" s="144"/>
      <c r="DJ32" s="144"/>
      <c r="DK32" s="144"/>
      <c r="DL32" s="144"/>
      <c r="DM32" s="144"/>
    </row>
    <row r="33" spans="1:117" ht="11.25">
      <c r="A33" s="10" t="s">
        <v>51</v>
      </c>
      <c r="B33" s="9"/>
      <c r="C33" s="9"/>
      <c r="D33" s="9"/>
      <c r="E33" s="9"/>
      <c r="F33" s="121" t="s">
        <v>52</v>
      </c>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2"/>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c r="CO33" s="144"/>
      <c r="CP33" s="144"/>
      <c r="CQ33" s="144"/>
      <c r="CR33" s="144"/>
      <c r="CS33" s="144"/>
      <c r="CT33" s="144"/>
      <c r="CU33" s="144"/>
      <c r="CV33" s="144"/>
      <c r="CW33" s="144"/>
      <c r="CX33" s="144"/>
      <c r="CY33" s="144"/>
      <c r="CZ33" s="144"/>
      <c r="DA33" s="144"/>
      <c r="DB33" s="144"/>
      <c r="DC33" s="144"/>
      <c r="DD33" s="144"/>
      <c r="DE33" s="144"/>
      <c r="DF33" s="144"/>
      <c r="DG33" s="144"/>
      <c r="DH33" s="144"/>
      <c r="DI33" s="144"/>
      <c r="DJ33" s="144"/>
      <c r="DK33" s="144"/>
      <c r="DL33" s="144"/>
      <c r="DM33" s="144"/>
    </row>
    <row r="34" spans="1:117" ht="11.25">
      <c r="A34" s="10" t="s">
        <v>53</v>
      </c>
      <c r="B34" s="9"/>
      <c r="C34" s="9"/>
      <c r="D34" s="9"/>
      <c r="E34" s="9"/>
      <c r="F34" s="121" t="s">
        <v>54</v>
      </c>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2"/>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c r="CF34" s="144"/>
      <c r="CG34" s="144"/>
      <c r="CH34" s="144"/>
      <c r="CI34" s="144"/>
      <c r="CJ34" s="144"/>
      <c r="CK34" s="144"/>
      <c r="CL34" s="144"/>
      <c r="CM34" s="144"/>
      <c r="CN34" s="144"/>
      <c r="CO34" s="144"/>
      <c r="CP34" s="144"/>
      <c r="CQ34" s="144"/>
      <c r="CR34" s="144"/>
      <c r="CS34" s="144"/>
      <c r="CT34" s="144"/>
      <c r="CU34" s="144"/>
      <c r="CV34" s="144"/>
      <c r="CW34" s="144"/>
      <c r="CX34" s="144"/>
      <c r="CY34" s="144"/>
      <c r="CZ34" s="144"/>
      <c r="DA34" s="144"/>
      <c r="DB34" s="144"/>
      <c r="DC34" s="144"/>
      <c r="DD34" s="144"/>
      <c r="DE34" s="144"/>
      <c r="DF34" s="144"/>
      <c r="DG34" s="144"/>
      <c r="DH34" s="144"/>
      <c r="DI34" s="144"/>
      <c r="DJ34" s="144"/>
      <c r="DK34" s="144"/>
      <c r="DL34" s="144"/>
      <c r="DM34" s="144"/>
    </row>
    <row r="35" spans="1:117" ht="11.25">
      <c r="A35" s="10" t="s">
        <v>55</v>
      </c>
      <c r="B35" s="9"/>
      <c r="C35" s="9"/>
      <c r="D35" s="9"/>
      <c r="E35" s="9"/>
      <c r="F35" s="121" t="s">
        <v>56</v>
      </c>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2"/>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c r="BX35" s="144"/>
      <c r="BY35" s="144"/>
      <c r="BZ35" s="144"/>
      <c r="CA35" s="144"/>
      <c r="CB35" s="144"/>
      <c r="CC35" s="144"/>
      <c r="CD35" s="144"/>
      <c r="CE35" s="144"/>
      <c r="CF35" s="144"/>
      <c r="CG35" s="144"/>
      <c r="CH35" s="144"/>
      <c r="CI35" s="144"/>
      <c r="CJ35" s="144"/>
      <c r="CK35" s="144"/>
      <c r="CL35" s="144"/>
      <c r="CM35" s="144"/>
      <c r="CN35" s="144"/>
      <c r="CO35" s="144"/>
      <c r="CP35" s="144"/>
      <c r="CQ35" s="144"/>
      <c r="CR35" s="144"/>
      <c r="CS35" s="144"/>
      <c r="CT35" s="144"/>
      <c r="CU35" s="144"/>
      <c r="CV35" s="144"/>
      <c r="CW35" s="144"/>
      <c r="CX35" s="144"/>
      <c r="CY35" s="144"/>
      <c r="CZ35" s="144"/>
      <c r="DA35" s="144"/>
      <c r="DB35" s="144"/>
      <c r="DC35" s="144"/>
      <c r="DD35" s="144"/>
      <c r="DE35" s="144"/>
      <c r="DF35" s="144"/>
      <c r="DG35" s="144"/>
      <c r="DH35" s="144"/>
      <c r="DI35" s="144"/>
      <c r="DJ35" s="144"/>
      <c r="DK35" s="144"/>
      <c r="DL35" s="144"/>
      <c r="DM35" s="144"/>
    </row>
    <row r="36" spans="1:117" ht="11.25">
      <c r="A36" s="10" t="s">
        <v>57</v>
      </c>
      <c r="B36" s="9"/>
      <c r="C36" s="9"/>
      <c r="D36" s="9"/>
      <c r="E36" s="9"/>
      <c r="F36" s="121" t="s">
        <v>58</v>
      </c>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2"/>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c r="CF36" s="144"/>
      <c r="CG36" s="144"/>
      <c r="CH36" s="144"/>
      <c r="CI36" s="144"/>
      <c r="CJ36" s="144"/>
      <c r="CK36" s="144"/>
      <c r="CL36" s="144"/>
      <c r="CM36" s="144"/>
      <c r="CN36" s="144"/>
      <c r="CO36" s="144"/>
      <c r="CP36" s="144"/>
      <c r="CQ36" s="144"/>
      <c r="CR36" s="144"/>
      <c r="CS36" s="144"/>
      <c r="CT36" s="144"/>
      <c r="CU36" s="144"/>
      <c r="CV36" s="144"/>
      <c r="CW36" s="144"/>
      <c r="CX36" s="144"/>
      <c r="CY36" s="144"/>
      <c r="CZ36" s="144"/>
      <c r="DA36" s="144"/>
      <c r="DB36" s="144"/>
      <c r="DC36" s="144"/>
      <c r="DD36" s="144"/>
      <c r="DE36" s="144"/>
      <c r="DF36" s="144"/>
      <c r="DG36" s="144"/>
      <c r="DH36" s="144"/>
      <c r="DI36" s="144"/>
      <c r="DJ36" s="144"/>
      <c r="DK36" s="144"/>
      <c r="DL36" s="144"/>
      <c r="DM36" s="144"/>
    </row>
    <row r="37" spans="1:117" ht="11.25">
      <c r="A37" s="10" t="s">
        <v>59</v>
      </c>
      <c r="B37" s="9"/>
      <c r="C37" s="9"/>
      <c r="D37" s="9"/>
      <c r="E37" s="9"/>
      <c r="F37" s="121" t="s">
        <v>60</v>
      </c>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2"/>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c r="CF37" s="144"/>
      <c r="CG37" s="144"/>
      <c r="CH37" s="144"/>
      <c r="CI37" s="144"/>
      <c r="CJ37" s="144"/>
      <c r="CK37" s="144"/>
      <c r="CL37" s="144"/>
      <c r="CM37" s="144"/>
      <c r="CN37" s="144"/>
      <c r="CO37" s="144"/>
      <c r="CP37" s="144"/>
      <c r="CQ37" s="144"/>
      <c r="CR37" s="144"/>
      <c r="CS37" s="144"/>
      <c r="CT37" s="144"/>
      <c r="CU37" s="144"/>
      <c r="CV37" s="144"/>
      <c r="CW37" s="144"/>
      <c r="CX37" s="144"/>
      <c r="CY37" s="144"/>
      <c r="CZ37" s="144"/>
      <c r="DA37" s="144"/>
      <c r="DB37" s="144"/>
      <c r="DC37" s="144"/>
      <c r="DD37" s="144"/>
      <c r="DE37" s="144"/>
      <c r="DF37" s="144"/>
      <c r="DG37" s="144"/>
      <c r="DH37" s="144"/>
      <c r="DI37" s="144"/>
      <c r="DJ37" s="144"/>
      <c r="DK37" s="144"/>
      <c r="DL37" s="144"/>
      <c r="DM37" s="144"/>
    </row>
    <row r="38" spans="1:117" ht="11.25">
      <c r="A38" s="10" t="s">
        <v>61</v>
      </c>
      <c r="B38" s="9"/>
      <c r="C38" s="9"/>
      <c r="D38" s="9"/>
      <c r="E38" s="9"/>
      <c r="F38" s="121" t="s">
        <v>62</v>
      </c>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2"/>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c r="CF38" s="144"/>
      <c r="CG38" s="144"/>
      <c r="CH38" s="144"/>
      <c r="CI38" s="144"/>
      <c r="CJ38" s="144"/>
      <c r="CK38" s="144"/>
      <c r="CL38" s="144"/>
      <c r="CM38" s="144"/>
      <c r="CN38" s="144"/>
      <c r="CO38" s="144"/>
      <c r="CP38" s="144"/>
      <c r="CQ38" s="144"/>
      <c r="CR38" s="144"/>
      <c r="CS38" s="144"/>
      <c r="CT38" s="144"/>
      <c r="CU38" s="144"/>
      <c r="CV38" s="144"/>
      <c r="CW38" s="144"/>
      <c r="CX38" s="144"/>
      <c r="CY38" s="144"/>
      <c r="CZ38" s="144"/>
      <c r="DA38" s="144"/>
      <c r="DB38" s="144"/>
      <c r="DC38" s="144"/>
      <c r="DD38" s="144"/>
      <c r="DE38" s="144"/>
      <c r="DF38" s="144"/>
      <c r="DG38" s="144"/>
      <c r="DH38" s="144"/>
      <c r="DI38" s="144"/>
      <c r="DJ38" s="144"/>
      <c r="DK38" s="144"/>
      <c r="DL38" s="144"/>
      <c r="DM38" s="144"/>
    </row>
    <row r="39" spans="1:117" ht="11.25">
      <c r="A39" s="10" t="s">
        <v>63</v>
      </c>
      <c r="B39" s="9"/>
      <c r="C39" s="9"/>
      <c r="D39" s="9"/>
      <c r="E39" s="9"/>
      <c r="F39" s="121" t="s">
        <v>64</v>
      </c>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2"/>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c r="CK39" s="144"/>
      <c r="CL39" s="144"/>
      <c r="CM39" s="144"/>
      <c r="CN39" s="144"/>
      <c r="CO39" s="144"/>
      <c r="CP39" s="144"/>
      <c r="CQ39" s="144"/>
      <c r="CR39" s="144"/>
      <c r="CS39" s="144"/>
      <c r="CT39" s="144"/>
      <c r="CU39" s="144"/>
      <c r="CV39" s="144"/>
      <c r="CW39" s="144"/>
      <c r="CX39" s="144"/>
      <c r="CY39" s="144"/>
      <c r="CZ39" s="144"/>
      <c r="DA39" s="144"/>
      <c r="DB39" s="144"/>
      <c r="DC39" s="144"/>
      <c r="DD39" s="144"/>
      <c r="DE39" s="144"/>
      <c r="DF39" s="144"/>
      <c r="DG39" s="144"/>
      <c r="DH39" s="144"/>
      <c r="DI39" s="144"/>
      <c r="DJ39" s="144"/>
      <c r="DK39" s="144"/>
      <c r="DL39" s="144"/>
      <c r="DM39" s="144"/>
    </row>
    <row r="40" spans="1:117" ht="11.25">
      <c r="A40" s="77" t="s">
        <v>404</v>
      </c>
      <c r="B40" s="9"/>
      <c r="C40" s="9"/>
      <c r="D40" s="9"/>
      <c r="E40" s="9"/>
      <c r="F40" s="121" t="s">
        <v>403</v>
      </c>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2"/>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44"/>
      <c r="CF40" s="144"/>
      <c r="CG40" s="144"/>
      <c r="CH40" s="144"/>
      <c r="CI40" s="144"/>
      <c r="CJ40" s="144"/>
      <c r="CK40" s="144"/>
      <c r="CL40" s="144"/>
      <c r="CM40" s="144"/>
      <c r="CN40" s="144"/>
      <c r="CO40" s="144"/>
      <c r="CP40" s="144"/>
      <c r="CQ40" s="144"/>
      <c r="CR40" s="144"/>
      <c r="CS40" s="144"/>
      <c r="CT40" s="144"/>
      <c r="CU40" s="144"/>
      <c r="CV40" s="144"/>
      <c r="CW40" s="144"/>
      <c r="CX40" s="144"/>
      <c r="CY40" s="144"/>
      <c r="CZ40" s="144"/>
      <c r="DA40" s="144"/>
      <c r="DB40" s="144"/>
      <c r="DC40" s="144"/>
      <c r="DD40" s="144"/>
      <c r="DE40" s="144"/>
      <c r="DF40" s="144"/>
      <c r="DG40" s="144"/>
      <c r="DH40" s="144"/>
      <c r="DI40" s="144"/>
      <c r="DJ40" s="144"/>
      <c r="DK40" s="144"/>
      <c r="DL40" s="144"/>
      <c r="DM40" s="144"/>
    </row>
    <row r="41" spans="1:117" ht="11.25">
      <c r="A41" s="7"/>
      <c r="B41" s="11"/>
      <c r="C41" s="11"/>
      <c r="D41" s="11"/>
      <c r="E41" s="11"/>
      <c r="F41" s="129" t="s">
        <v>65</v>
      </c>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4"/>
      <c r="BR41" s="144"/>
      <c r="BS41" s="144"/>
      <c r="BT41" s="144"/>
      <c r="BU41" s="144"/>
      <c r="BV41" s="144"/>
      <c r="BW41" s="144"/>
      <c r="BX41" s="144"/>
      <c r="BY41" s="144"/>
      <c r="BZ41" s="144"/>
      <c r="CA41" s="144"/>
      <c r="CB41" s="144"/>
      <c r="CC41" s="144"/>
      <c r="CD41" s="144"/>
      <c r="CE41" s="144"/>
      <c r="CF41" s="144"/>
      <c r="CG41" s="144"/>
      <c r="CH41" s="144"/>
      <c r="CI41" s="144"/>
      <c r="CJ41" s="144"/>
      <c r="CK41" s="144"/>
      <c r="CL41" s="144"/>
      <c r="CM41" s="144"/>
      <c r="CN41" s="144"/>
      <c r="CO41" s="144"/>
      <c r="CP41" s="144"/>
      <c r="CQ41" s="144"/>
      <c r="CR41" s="144"/>
      <c r="CS41" s="144"/>
      <c r="CT41" s="144"/>
      <c r="CU41" s="144"/>
      <c r="CV41" s="144"/>
      <c r="CW41" s="144"/>
      <c r="CX41" s="144"/>
      <c r="CY41" s="144"/>
      <c r="CZ41" s="144"/>
      <c r="DA41" s="144"/>
      <c r="DB41" s="144"/>
      <c r="DC41" s="144"/>
      <c r="DD41" s="144"/>
      <c r="DE41" s="144"/>
      <c r="DF41" s="144"/>
      <c r="DG41" s="144"/>
      <c r="DH41" s="144"/>
      <c r="DI41" s="144"/>
      <c r="DJ41" s="144"/>
      <c r="DK41" s="144"/>
      <c r="DL41" s="144"/>
      <c r="DM41" s="144"/>
    </row>
    <row r="42" spans="6:117" ht="11.25">
      <c r="F42" s="127" t="s">
        <v>75</v>
      </c>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43">
        <f>SUM(AH9:AU41)</f>
        <v>0</v>
      </c>
      <c r="AI42" s="143"/>
      <c r="AJ42" s="143"/>
      <c r="AK42" s="143"/>
      <c r="AL42" s="143"/>
      <c r="AM42" s="143"/>
      <c r="AN42" s="143"/>
      <c r="AO42" s="143"/>
      <c r="AP42" s="143"/>
      <c r="AQ42" s="143"/>
      <c r="AR42" s="143"/>
      <c r="AS42" s="143"/>
      <c r="AT42" s="143"/>
      <c r="AU42" s="143"/>
      <c r="AV42" s="143">
        <f>SUM(AV9:BI41)</f>
        <v>0</v>
      </c>
      <c r="AW42" s="143"/>
      <c r="AX42" s="143"/>
      <c r="AY42" s="143"/>
      <c r="AZ42" s="143"/>
      <c r="BA42" s="143"/>
      <c r="BB42" s="143"/>
      <c r="BC42" s="143"/>
      <c r="BD42" s="143"/>
      <c r="BE42" s="143"/>
      <c r="BF42" s="143"/>
      <c r="BG42" s="143"/>
      <c r="BH42" s="143"/>
      <c r="BI42" s="143"/>
      <c r="BJ42" s="143">
        <f>SUM(BJ9:BW41)</f>
        <v>0</v>
      </c>
      <c r="BK42" s="143"/>
      <c r="BL42" s="143"/>
      <c r="BM42" s="143"/>
      <c r="BN42" s="143"/>
      <c r="BO42" s="143"/>
      <c r="BP42" s="143"/>
      <c r="BQ42" s="143"/>
      <c r="BR42" s="143"/>
      <c r="BS42" s="143"/>
      <c r="BT42" s="143"/>
      <c r="BU42" s="143"/>
      <c r="BV42" s="143"/>
      <c r="BW42" s="143"/>
      <c r="BX42" s="143">
        <f>SUM(BX9:CK41)</f>
        <v>0</v>
      </c>
      <c r="BY42" s="143"/>
      <c r="BZ42" s="143"/>
      <c r="CA42" s="143"/>
      <c r="CB42" s="143"/>
      <c r="CC42" s="143"/>
      <c r="CD42" s="143"/>
      <c r="CE42" s="143"/>
      <c r="CF42" s="143"/>
      <c r="CG42" s="143"/>
      <c r="CH42" s="143"/>
      <c r="CI42" s="143"/>
      <c r="CJ42" s="143"/>
      <c r="CK42" s="143"/>
      <c r="CL42" s="143">
        <f>SUM(CL9:CY41)</f>
        <v>0</v>
      </c>
      <c r="CM42" s="143"/>
      <c r="CN42" s="143"/>
      <c r="CO42" s="143"/>
      <c r="CP42" s="143"/>
      <c r="CQ42" s="143"/>
      <c r="CR42" s="143"/>
      <c r="CS42" s="143"/>
      <c r="CT42" s="143"/>
      <c r="CU42" s="143"/>
      <c r="CV42" s="143"/>
      <c r="CW42" s="143"/>
      <c r="CX42" s="143"/>
      <c r="CY42" s="143"/>
      <c r="CZ42" s="143">
        <f>SUM(CZ9:DM41)</f>
        <v>0</v>
      </c>
      <c r="DA42" s="143"/>
      <c r="DB42" s="143"/>
      <c r="DC42" s="143"/>
      <c r="DD42" s="143"/>
      <c r="DE42" s="143"/>
      <c r="DF42" s="143"/>
      <c r="DG42" s="143"/>
      <c r="DH42" s="143"/>
      <c r="DI42" s="143"/>
      <c r="DJ42" s="143"/>
      <c r="DK42" s="143"/>
      <c r="DL42" s="143"/>
      <c r="DM42" s="143"/>
    </row>
  </sheetData>
  <sheetProtection password="C7DA" sheet="1"/>
  <mergeCells count="246">
    <mergeCell ref="CL39:CY39"/>
    <mergeCell ref="CZ39:DM39"/>
    <mergeCell ref="AH40:AU40"/>
    <mergeCell ref="AV40:BI40"/>
    <mergeCell ref="BX40:CK40"/>
    <mergeCell ref="CL40:CY40"/>
    <mergeCell ref="BJ40:BW40"/>
    <mergeCell ref="AH7:AU8"/>
    <mergeCell ref="BX7:CK8"/>
    <mergeCell ref="CL7:CY8"/>
    <mergeCell ref="CL38:CY38"/>
    <mergeCell ref="BX9:CK9"/>
    <mergeCell ref="CZ7:DM8"/>
    <mergeCell ref="CZ38:DM38"/>
    <mergeCell ref="CZ36:DM36"/>
    <mergeCell ref="AH37:AU37"/>
    <mergeCell ref="AV37:BI37"/>
    <mergeCell ref="AH42:AU42"/>
    <mergeCell ref="AV42:BI42"/>
    <mergeCell ref="BX42:CK42"/>
    <mergeCell ref="CL42:CY42"/>
    <mergeCell ref="CZ42:DM42"/>
    <mergeCell ref="AH41:AU41"/>
    <mergeCell ref="AV41:BI41"/>
    <mergeCell ref="BX41:CK41"/>
    <mergeCell ref="CL41:CY41"/>
    <mergeCell ref="BJ41:BW41"/>
    <mergeCell ref="AH38:AU38"/>
    <mergeCell ref="AV38:BI38"/>
    <mergeCell ref="BX38:CK38"/>
    <mergeCell ref="BJ38:BW38"/>
    <mergeCell ref="BJ39:BW39"/>
    <mergeCell ref="CZ41:DM41"/>
    <mergeCell ref="CZ40:DM40"/>
    <mergeCell ref="AH39:AU39"/>
    <mergeCell ref="AV39:BI39"/>
    <mergeCell ref="BX39:CK39"/>
    <mergeCell ref="BX37:CK37"/>
    <mergeCell ref="CL37:CY37"/>
    <mergeCell ref="CZ37:DM37"/>
    <mergeCell ref="AH36:AU36"/>
    <mergeCell ref="AV36:BI36"/>
    <mergeCell ref="BX36:CK36"/>
    <mergeCell ref="CL36:CY36"/>
    <mergeCell ref="CZ34:DM34"/>
    <mergeCell ref="AH35:AU35"/>
    <mergeCell ref="AV35:BI35"/>
    <mergeCell ref="BX35:CK35"/>
    <mergeCell ref="CL35:CY35"/>
    <mergeCell ref="CZ35:DM35"/>
    <mergeCell ref="AH34:AU34"/>
    <mergeCell ref="AV34:BI34"/>
    <mergeCell ref="BX34:CK34"/>
    <mergeCell ref="CL34:CY34"/>
    <mergeCell ref="CZ32:DM32"/>
    <mergeCell ref="AH33:AU33"/>
    <mergeCell ref="AV33:BI33"/>
    <mergeCell ref="BX33:CK33"/>
    <mergeCell ref="CL33:CY33"/>
    <mergeCell ref="CZ33:DM33"/>
    <mergeCell ref="AH32:AU32"/>
    <mergeCell ref="AV32:BI32"/>
    <mergeCell ref="BX32:CK32"/>
    <mergeCell ref="CL32:CY32"/>
    <mergeCell ref="CZ30:DM30"/>
    <mergeCell ref="AH31:AU31"/>
    <mergeCell ref="AV31:BI31"/>
    <mergeCell ref="BX31:CK31"/>
    <mergeCell ref="CL31:CY31"/>
    <mergeCell ref="CZ31:DM31"/>
    <mergeCell ref="AH30:AU30"/>
    <mergeCell ref="AV30:BI30"/>
    <mergeCell ref="BX30:CK30"/>
    <mergeCell ref="CL30:CY30"/>
    <mergeCell ref="CZ28:DM28"/>
    <mergeCell ref="AH29:AU29"/>
    <mergeCell ref="AV29:BI29"/>
    <mergeCell ref="BX29:CK29"/>
    <mergeCell ref="CL29:CY29"/>
    <mergeCell ref="CZ29:DM29"/>
    <mergeCell ref="AH28:AU28"/>
    <mergeCell ref="AV28:BI28"/>
    <mergeCell ref="BX28:CK28"/>
    <mergeCell ref="CL28:CY28"/>
    <mergeCell ref="CZ26:DM26"/>
    <mergeCell ref="AH27:AU27"/>
    <mergeCell ref="AV27:BI27"/>
    <mergeCell ref="BX27:CK27"/>
    <mergeCell ref="CL27:CY27"/>
    <mergeCell ref="CZ27:DM27"/>
    <mergeCell ref="AH26:AU26"/>
    <mergeCell ref="AV26:BI26"/>
    <mergeCell ref="BX26:CK26"/>
    <mergeCell ref="CL26:CY26"/>
    <mergeCell ref="CZ24:DM24"/>
    <mergeCell ref="AH25:AU25"/>
    <mergeCell ref="AV25:BI25"/>
    <mergeCell ref="BX25:CK25"/>
    <mergeCell ref="CL25:CY25"/>
    <mergeCell ref="CZ25:DM25"/>
    <mergeCell ref="AH24:AU24"/>
    <mergeCell ref="AV24:BI24"/>
    <mergeCell ref="BX24:CK24"/>
    <mergeCell ref="CL24:CY24"/>
    <mergeCell ref="CZ22:DM22"/>
    <mergeCell ref="AH23:AU23"/>
    <mergeCell ref="AV23:BI23"/>
    <mergeCell ref="BX23:CK23"/>
    <mergeCell ref="CL23:CY23"/>
    <mergeCell ref="CZ23:DM23"/>
    <mergeCell ref="AH22:AU22"/>
    <mergeCell ref="AV22:BI22"/>
    <mergeCell ref="BX22:CK22"/>
    <mergeCell ref="CL22:CY22"/>
    <mergeCell ref="CZ20:DM20"/>
    <mergeCell ref="AH21:AU21"/>
    <mergeCell ref="AV21:BI21"/>
    <mergeCell ref="BX21:CK21"/>
    <mergeCell ref="CL21:CY21"/>
    <mergeCell ref="CZ21:DM21"/>
    <mergeCell ref="AH20:AU20"/>
    <mergeCell ref="AV20:BI20"/>
    <mergeCell ref="BX20:CK20"/>
    <mergeCell ref="CL20:CY20"/>
    <mergeCell ref="CZ18:DM18"/>
    <mergeCell ref="AH19:AU19"/>
    <mergeCell ref="AV19:BI19"/>
    <mergeCell ref="BX19:CK19"/>
    <mergeCell ref="CL19:CY19"/>
    <mergeCell ref="CZ19:DM19"/>
    <mergeCell ref="AH18:AU18"/>
    <mergeCell ref="AV18:BI18"/>
    <mergeCell ref="BX18:CK18"/>
    <mergeCell ref="CL18:CY18"/>
    <mergeCell ref="CZ16:DM16"/>
    <mergeCell ref="AH17:AU17"/>
    <mergeCell ref="AV17:BI17"/>
    <mergeCell ref="BX17:CK17"/>
    <mergeCell ref="CL17:CY17"/>
    <mergeCell ref="CZ17:DM17"/>
    <mergeCell ref="AH16:AU16"/>
    <mergeCell ref="AV16:BI16"/>
    <mergeCell ref="BX16:CK16"/>
    <mergeCell ref="CL16:CY16"/>
    <mergeCell ref="CZ14:DM14"/>
    <mergeCell ref="AH15:AU15"/>
    <mergeCell ref="AV15:BI15"/>
    <mergeCell ref="BX15:CK15"/>
    <mergeCell ref="CL15:CY15"/>
    <mergeCell ref="CZ15:DM15"/>
    <mergeCell ref="AH14:AU14"/>
    <mergeCell ref="AV14:BI14"/>
    <mergeCell ref="BX14:CK14"/>
    <mergeCell ref="CL14:CY14"/>
    <mergeCell ref="CZ12:DM12"/>
    <mergeCell ref="AH13:AU13"/>
    <mergeCell ref="AV13:BI13"/>
    <mergeCell ref="BX13:CK13"/>
    <mergeCell ref="CL13:CY13"/>
    <mergeCell ref="CZ13:DM13"/>
    <mergeCell ref="AH12:AU12"/>
    <mergeCell ref="AV12:BI12"/>
    <mergeCell ref="BX12:CK12"/>
    <mergeCell ref="CL12:CY12"/>
    <mergeCell ref="CZ11:DM11"/>
    <mergeCell ref="AH10:AU10"/>
    <mergeCell ref="AV10:BI10"/>
    <mergeCell ref="BX10:CK10"/>
    <mergeCell ref="CL10:CY10"/>
    <mergeCell ref="AH11:AU11"/>
    <mergeCell ref="AV11:BI11"/>
    <mergeCell ref="BX11:CK11"/>
    <mergeCell ref="CL11:CY11"/>
    <mergeCell ref="CL9:CY9"/>
    <mergeCell ref="CZ9:DM9"/>
    <mergeCell ref="CZ10:DM10"/>
    <mergeCell ref="F42:AG42"/>
    <mergeCell ref="A7:AG8"/>
    <mergeCell ref="AV7:BI7"/>
    <mergeCell ref="AV8:BI8"/>
    <mergeCell ref="AH9:AU9"/>
    <mergeCell ref="F36:AG36"/>
    <mergeCell ref="F37:AG37"/>
    <mergeCell ref="AV9:BI9"/>
    <mergeCell ref="F33:AG33"/>
    <mergeCell ref="F34:AG34"/>
    <mergeCell ref="F35:AG35"/>
    <mergeCell ref="F25:AG25"/>
    <mergeCell ref="F26:AG26"/>
    <mergeCell ref="F27:AG27"/>
    <mergeCell ref="F28:AG28"/>
    <mergeCell ref="H15:AG15"/>
    <mergeCell ref="F16:AG16"/>
    <mergeCell ref="F41:AG41"/>
    <mergeCell ref="F29:AG29"/>
    <mergeCell ref="F30:AG30"/>
    <mergeCell ref="F31:AG31"/>
    <mergeCell ref="F32:AG32"/>
    <mergeCell ref="F39:AG39"/>
    <mergeCell ref="F38:AG38"/>
    <mergeCell ref="F40:AG40"/>
    <mergeCell ref="F23:AG23"/>
    <mergeCell ref="F24:AG24"/>
    <mergeCell ref="F19:AG19"/>
    <mergeCell ref="F20:AG20"/>
    <mergeCell ref="F9:AG9"/>
    <mergeCell ref="H10:AG10"/>
    <mergeCell ref="F11:AG11"/>
    <mergeCell ref="F12:AG12"/>
    <mergeCell ref="F21:AG21"/>
    <mergeCell ref="H22:AG22"/>
    <mergeCell ref="F17:AG17"/>
    <mergeCell ref="F18:AG18"/>
    <mergeCell ref="F13:AG13"/>
    <mergeCell ref="F14:AG14"/>
    <mergeCell ref="BJ7:BW8"/>
    <mergeCell ref="BJ9:BW9"/>
    <mergeCell ref="BJ10:BW10"/>
    <mergeCell ref="BJ11:BW11"/>
    <mergeCell ref="BJ12:BW12"/>
    <mergeCell ref="BJ13:BW13"/>
    <mergeCell ref="BJ14:BW14"/>
    <mergeCell ref="BJ15:BW15"/>
    <mergeCell ref="BJ16:BW16"/>
    <mergeCell ref="BJ17:BW17"/>
    <mergeCell ref="BJ18:BW18"/>
    <mergeCell ref="BJ19:BW19"/>
    <mergeCell ref="BJ20:BW20"/>
    <mergeCell ref="BJ21:BW21"/>
    <mergeCell ref="BJ22:BW22"/>
    <mergeCell ref="BJ23:BW23"/>
    <mergeCell ref="BJ24:BW24"/>
    <mergeCell ref="BJ25:BW25"/>
    <mergeCell ref="BJ26:BW26"/>
    <mergeCell ref="BJ27:BW27"/>
    <mergeCell ref="BJ28:BW28"/>
    <mergeCell ref="BJ29:BW29"/>
    <mergeCell ref="BJ30:BW30"/>
    <mergeCell ref="BJ31:BW31"/>
    <mergeCell ref="BJ42:BW42"/>
    <mergeCell ref="BJ32:BW32"/>
    <mergeCell ref="BJ33:BW33"/>
    <mergeCell ref="BJ34:BW34"/>
    <mergeCell ref="BJ35:BW35"/>
    <mergeCell ref="BJ36:BW36"/>
    <mergeCell ref="BJ37:BW37"/>
  </mergeCells>
  <dataValidations count="1">
    <dataValidation type="whole" operator="greaterThanOrEqual" allowBlank="1" showInputMessage="1" showErrorMessage="1" sqref="AH9:DM41">
      <formula1>0</formula1>
    </dataValidation>
  </dataValidations>
  <printOptions/>
  <pageMargins left="0.5905511811023623" right="0.3937007874015748" top="0.7874015748031497" bottom="0.3937007874015748"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DT33"/>
  <sheetViews>
    <sheetView showGridLines="0" showRowColHeaders="0" zoomScale="120" zoomScaleNormal="120" zoomScaleSheetLayoutView="120" zoomScalePageLayoutView="0" workbookViewId="0" topLeftCell="A1">
      <selection activeCell="CE24" sqref="CE24:CR24"/>
    </sheetView>
  </sheetViews>
  <sheetFormatPr defaultColWidth="0.875" defaultRowHeight="11.25" customHeight="1"/>
  <cols>
    <col min="1" max="16384" width="0.875" style="2" customWidth="1"/>
  </cols>
  <sheetData>
    <row r="1" ht="14.25" customHeight="1">
      <c r="A1" s="1" t="s">
        <v>147</v>
      </c>
    </row>
    <row r="3" ht="11.25" customHeight="1">
      <c r="A3" s="4" t="s">
        <v>140</v>
      </c>
    </row>
    <row r="4" ht="11.25" customHeight="1">
      <c r="A4" s="4" t="s">
        <v>335</v>
      </c>
    </row>
    <row r="5" ht="11.25" customHeight="1">
      <c r="A5" s="4" t="s">
        <v>392</v>
      </c>
    </row>
    <row r="7" spans="1:124" ht="11.25" customHeight="1">
      <c r="A7" s="138" t="s">
        <v>150</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76"/>
      <c r="BE7" s="176"/>
      <c r="BF7" s="176"/>
      <c r="BG7" s="176"/>
      <c r="BH7" s="176"/>
      <c r="BI7" s="176"/>
      <c r="BJ7" s="177"/>
      <c r="BK7" s="138" t="s">
        <v>151</v>
      </c>
      <c r="BL7" s="176"/>
      <c r="BM7" s="176"/>
      <c r="BN7" s="176"/>
      <c r="BO7" s="176"/>
      <c r="BP7" s="176"/>
      <c r="BQ7" s="176"/>
      <c r="BR7" s="176"/>
      <c r="BS7" s="176"/>
      <c r="BT7" s="176"/>
      <c r="BU7" s="176"/>
      <c r="BV7" s="176"/>
      <c r="BW7" s="176"/>
      <c r="BX7" s="176"/>
      <c r="BY7" s="176"/>
      <c r="BZ7" s="176"/>
      <c r="CA7" s="176"/>
      <c r="CB7" s="176"/>
      <c r="CC7" s="176"/>
      <c r="CD7" s="176"/>
      <c r="CE7" s="176"/>
      <c r="CF7" s="176"/>
      <c r="CG7" s="176"/>
      <c r="CH7" s="176"/>
      <c r="CI7" s="176"/>
      <c r="CJ7" s="176"/>
      <c r="CK7" s="176"/>
      <c r="CL7" s="176"/>
      <c r="CM7" s="176"/>
      <c r="CN7" s="176"/>
      <c r="CO7" s="176"/>
      <c r="CP7" s="176"/>
      <c r="CQ7" s="176"/>
      <c r="CR7" s="176"/>
      <c r="CS7" s="176"/>
      <c r="CT7" s="176"/>
      <c r="CU7" s="176"/>
      <c r="CV7" s="176"/>
      <c r="CW7" s="176"/>
      <c r="CX7" s="176"/>
      <c r="CY7" s="176"/>
      <c r="CZ7" s="176"/>
      <c r="DA7" s="176"/>
      <c r="DB7" s="176"/>
      <c r="DC7" s="176"/>
      <c r="DD7" s="176"/>
      <c r="DE7" s="176"/>
      <c r="DF7" s="176"/>
      <c r="DG7" s="176"/>
      <c r="DH7" s="176"/>
      <c r="DI7" s="176"/>
      <c r="DJ7" s="176"/>
      <c r="DK7" s="176"/>
      <c r="DL7" s="176"/>
      <c r="DM7" s="176"/>
      <c r="DN7" s="176"/>
      <c r="DO7" s="176"/>
      <c r="DP7" s="176"/>
      <c r="DQ7" s="176"/>
      <c r="DR7" s="176"/>
      <c r="DS7" s="176"/>
      <c r="DT7" s="177"/>
    </row>
    <row r="8" spans="1:124" ht="11.25" customHeight="1">
      <c r="A8" s="132" t="s">
        <v>153</v>
      </c>
      <c r="B8" s="161"/>
      <c r="C8" s="161"/>
      <c r="D8" s="161"/>
      <c r="E8" s="161"/>
      <c r="F8" s="161"/>
      <c r="G8" s="161"/>
      <c r="H8" s="161"/>
      <c r="I8" s="161"/>
      <c r="J8" s="161"/>
      <c r="K8" s="161"/>
      <c r="L8" s="161"/>
      <c r="M8" s="161"/>
      <c r="N8" s="161"/>
      <c r="O8" s="161"/>
      <c r="P8" s="161"/>
      <c r="Q8" s="161"/>
      <c r="R8" s="161"/>
      <c r="S8" s="161"/>
      <c r="T8" s="162"/>
      <c r="U8" s="138" t="s">
        <v>3</v>
      </c>
      <c r="V8" s="139"/>
      <c r="W8" s="139"/>
      <c r="X8" s="139"/>
      <c r="Y8" s="139"/>
      <c r="Z8" s="139"/>
      <c r="AA8" s="139"/>
      <c r="AB8" s="139"/>
      <c r="AC8" s="139"/>
      <c r="AD8" s="139"/>
      <c r="AE8" s="139"/>
      <c r="AF8" s="139"/>
      <c r="AG8" s="139"/>
      <c r="AH8" s="141"/>
      <c r="AI8" s="138" t="s">
        <v>148</v>
      </c>
      <c r="AJ8" s="139"/>
      <c r="AK8" s="139"/>
      <c r="AL8" s="139"/>
      <c r="AM8" s="139"/>
      <c r="AN8" s="139"/>
      <c r="AO8" s="139"/>
      <c r="AP8" s="139"/>
      <c r="AQ8" s="139"/>
      <c r="AR8" s="139"/>
      <c r="AS8" s="139"/>
      <c r="AT8" s="139"/>
      <c r="AU8" s="139"/>
      <c r="AV8" s="141"/>
      <c r="AW8" s="138" t="s">
        <v>149</v>
      </c>
      <c r="AX8" s="139"/>
      <c r="AY8" s="139"/>
      <c r="AZ8" s="139"/>
      <c r="BA8" s="139"/>
      <c r="BB8" s="139"/>
      <c r="BC8" s="139"/>
      <c r="BD8" s="139"/>
      <c r="BE8" s="139"/>
      <c r="BF8" s="139"/>
      <c r="BG8" s="139"/>
      <c r="BH8" s="139"/>
      <c r="BI8" s="139"/>
      <c r="BJ8" s="141"/>
      <c r="BK8" s="132" t="s">
        <v>153</v>
      </c>
      <c r="BL8" s="161"/>
      <c r="BM8" s="161"/>
      <c r="BN8" s="161"/>
      <c r="BO8" s="161"/>
      <c r="BP8" s="161"/>
      <c r="BQ8" s="161"/>
      <c r="BR8" s="161"/>
      <c r="BS8" s="161"/>
      <c r="BT8" s="161"/>
      <c r="BU8" s="161"/>
      <c r="BV8" s="161"/>
      <c r="BW8" s="161"/>
      <c r="BX8" s="161"/>
      <c r="BY8" s="161"/>
      <c r="BZ8" s="161"/>
      <c r="CA8" s="161"/>
      <c r="CB8" s="161"/>
      <c r="CC8" s="161"/>
      <c r="CD8" s="162"/>
      <c r="CE8" s="138" t="s">
        <v>3</v>
      </c>
      <c r="CF8" s="139"/>
      <c r="CG8" s="139"/>
      <c r="CH8" s="139"/>
      <c r="CI8" s="139"/>
      <c r="CJ8" s="139"/>
      <c r="CK8" s="139"/>
      <c r="CL8" s="139"/>
      <c r="CM8" s="139"/>
      <c r="CN8" s="139"/>
      <c r="CO8" s="139"/>
      <c r="CP8" s="139"/>
      <c r="CQ8" s="139"/>
      <c r="CR8" s="141"/>
      <c r="CS8" s="138" t="s">
        <v>148</v>
      </c>
      <c r="CT8" s="139"/>
      <c r="CU8" s="139"/>
      <c r="CV8" s="139"/>
      <c r="CW8" s="139"/>
      <c r="CX8" s="139"/>
      <c r="CY8" s="139"/>
      <c r="CZ8" s="139"/>
      <c r="DA8" s="139"/>
      <c r="DB8" s="139"/>
      <c r="DC8" s="139"/>
      <c r="DD8" s="139"/>
      <c r="DE8" s="139"/>
      <c r="DF8" s="141"/>
      <c r="DG8" s="138" t="s">
        <v>149</v>
      </c>
      <c r="DH8" s="139"/>
      <c r="DI8" s="139"/>
      <c r="DJ8" s="139"/>
      <c r="DK8" s="139"/>
      <c r="DL8" s="139"/>
      <c r="DM8" s="139"/>
      <c r="DN8" s="139"/>
      <c r="DO8" s="139"/>
      <c r="DP8" s="139"/>
      <c r="DQ8" s="139"/>
      <c r="DR8" s="139"/>
      <c r="DS8" s="139"/>
      <c r="DT8" s="141"/>
    </row>
    <row r="9" spans="1:124" ht="11.25" customHeight="1">
      <c r="A9" s="10" t="s">
        <v>193</v>
      </c>
      <c r="B9" s="14"/>
      <c r="C9" s="14"/>
      <c r="D9" s="14"/>
      <c r="E9" s="14"/>
      <c r="F9" s="14"/>
      <c r="G9" s="14"/>
      <c r="H9" s="14"/>
      <c r="I9" s="14"/>
      <c r="J9" s="14"/>
      <c r="K9" s="14"/>
      <c r="L9" s="14"/>
      <c r="M9" s="14"/>
      <c r="N9" s="14"/>
      <c r="O9" s="14"/>
      <c r="P9" s="14"/>
      <c r="Q9" s="14"/>
      <c r="R9" s="14"/>
      <c r="S9" s="14"/>
      <c r="T9" s="14"/>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6"/>
      <c r="BK9" s="10" t="s">
        <v>196</v>
      </c>
      <c r="BL9" s="14"/>
      <c r="BM9" s="14"/>
      <c r="BN9" s="14"/>
      <c r="BO9" s="14"/>
      <c r="BP9" s="14"/>
      <c r="BQ9" s="14"/>
      <c r="BR9" s="14"/>
      <c r="BS9" s="14"/>
      <c r="BT9" s="14"/>
      <c r="BU9" s="14"/>
      <c r="BV9" s="14"/>
      <c r="BW9" s="14"/>
      <c r="BX9" s="14"/>
      <c r="BY9" s="14"/>
      <c r="BZ9" s="14"/>
      <c r="CA9" s="14"/>
      <c r="CB9" s="14"/>
      <c r="CC9" s="14"/>
      <c r="CD9" s="14"/>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6"/>
    </row>
    <row r="10" spans="1:124" ht="11.25" customHeight="1">
      <c r="A10" s="10"/>
      <c r="B10" s="9"/>
      <c r="C10" s="166" t="s">
        <v>155</v>
      </c>
      <c r="D10" s="166"/>
      <c r="E10" s="166"/>
      <c r="F10" s="166"/>
      <c r="G10" s="166"/>
      <c r="H10" s="166"/>
      <c r="I10" s="166"/>
      <c r="J10" s="166"/>
      <c r="K10" s="166"/>
      <c r="L10" s="166"/>
      <c r="M10" s="166"/>
      <c r="N10" s="166"/>
      <c r="O10" s="166"/>
      <c r="P10" s="166"/>
      <c r="Q10" s="166"/>
      <c r="R10" s="166"/>
      <c r="S10" s="166"/>
      <c r="T10" s="166"/>
      <c r="U10" s="163"/>
      <c r="V10" s="164"/>
      <c r="W10" s="164"/>
      <c r="X10" s="164"/>
      <c r="Y10" s="164"/>
      <c r="Z10" s="164"/>
      <c r="AA10" s="164"/>
      <c r="AB10" s="164"/>
      <c r="AC10" s="164"/>
      <c r="AD10" s="164"/>
      <c r="AE10" s="164"/>
      <c r="AF10" s="164"/>
      <c r="AG10" s="164"/>
      <c r="AH10" s="165"/>
      <c r="AI10" s="163"/>
      <c r="AJ10" s="164"/>
      <c r="AK10" s="164"/>
      <c r="AL10" s="164"/>
      <c r="AM10" s="164"/>
      <c r="AN10" s="164"/>
      <c r="AO10" s="164"/>
      <c r="AP10" s="164"/>
      <c r="AQ10" s="164"/>
      <c r="AR10" s="164"/>
      <c r="AS10" s="164"/>
      <c r="AT10" s="164"/>
      <c r="AU10" s="164"/>
      <c r="AV10" s="165"/>
      <c r="AW10" s="163"/>
      <c r="AX10" s="164"/>
      <c r="AY10" s="164"/>
      <c r="AZ10" s="164"/>
      <c r="BA10" s="164"/>
      <c r="BB10" s="164"/>
      <c r="BC10" s="164"/>
      <c r="BD10" s="164"/>
      <c r="BE10" s="164"/>
      <c r="BF10" s="164"/>
      <c r="BG10" s="164"/>
      <c r="BH10" s="164"/>
      <c r="BI10" s="164"/>
      <c r="BJ10" s="165"/>
      <c r="BK10" s="10"/>
      <c r="BL10" s="9"/>
      <c r="BM10" s="166" t="s">
        <v>163</v>
      </c>
      <c r="BN10" s="166"/>
      <c r="BO10" s="166"/>
      <c r="BP10" s="166"/>
      <c r="BQ10" s="166"/>
      <c r="BR10" s="166"/>
      <c r="BS10" s="166"/>
      <c r="BT10" s="166"/>
      <c r="BU10" s="166"/>
      <c r="BV10" s="166"/>
      <c r="BW10" s="166"/>
      <c r="BX10" s="166"/>
      <c r="BY10" s="166"/>
      <c r="BZ10" s="166"/>
      <c r="CA10" s="166"/>
      <c r="CB10" s="166"/>
      <c r="CC10" s="166"/>
      <c r="CD10" s="166"/>
      <c r="CE10" s="163"/>
      <c r="CF10" s="164"/>
      <c r="CG10" s="164"/>
      <c r="CH10" s="164"/>
      <c r="CI10" s="164"/>
      <c r="CJ10" s="164"/>
      <c r="CK10" s="164"/>
      <c r="CL10" s="164"/>
      <c r="CM10" s="164"/>
      <c r="CN10" s="164"/>
      <c r="CO10" s="164"/>
      <c r="CP10" s="164"/>
      <c r="CQ10" s="164"/>
      <c r="CR10" s="165"/>
      <c r="CS10" s="163"/>
      <c r="CT10" s="164"/>
      <c r="CU10" s="164"/>
      <c r="CV10" s="164"/>
      <c r="CW10" s="164"/>
      <c r="CX10" s="164"/>
      <c r="CY10" s="164"/>
      <c r="CZ10" s="164"/>
      <c r="DA10" s="164"/>
      <c r="DB10" s="164"/>
      <c r="DC10" s="164"/>
      <c r="DD10" s="164"/>
      <c r="DE10" s="164"/>
      <c r="DF10" s="165"/>
      <c r="DG10" s="163"/>
      <c r="DH10" s="164"/>
      <c r="DI10" s="164"/>
      <c r="DJ10" s="164"/>
      <c r="DK10" s="164"/>
      <c r="DL10" s="164"/>
      <c r="DM10" s="164"/>
      <c r="DN10" s="164"/>
      <c r="DO10" s="164"/>
      <c r="DP10" s="164"/>
      <c r="DQ10" s="164"/>
      <c r="DR10" s="164"/>
      <c r="DS10" s="164"/>
      <c r="DT10" s="165"/>
    </row>
    <row r="11" spans="1:124" ht="11.25" customHeight="1">
      <c r="A11" s="10"/>
      <c r="B11" s="9"/>
      <c r="C11" s="166" t="s">
        <v>156</v>
      </c>
      <c r="D11" s="166"/>
      <c r="E11" s="166"/>
      <c r="F11" s="166"/>
      <c r="G11" s="166"/>
      <c r="H11" s="166"/>
      <c r="I11" s="166"/>
      <c r="J11" s="166"/>
      <c r="K11" s="166"/>
      <c r="L11" s="166"/>
      <c r="M11" s="166"/>
      <c r="N11" s="166"/>
      <c r="O11" s="166"/>
      <c r="P11" s="166"/>
      <c r="Q11" s="166"/>
      <c r="R11" s="166"/>
      <c r="S11" s="166"/>
      <c r="T11" s="166"/>
      <c r="U11" s="163"/>
      <c r="V11" s="164"/>
      <c r="W11" s="164"/>
      <c r="X11" s="164"/>
      <c r="Y11" s="164"/>
      <c r="Z11" s="164"/>
      <c r="AA11" s="164"/>
      <c r="AB11" s="164"/>
      <c r="AC11" s="164"/>
      <c r="AD11" s="164"/>
      <c r="AE11" s="164"/>
      <c r="AF11" s="164"/>
      <c r="AG11" s="164"/>
      <c r="AH11" s="165"/>
      <c r="AI11" s="163"/>
      <c r="AJ11" s="164"/>
      <c r="AK11" s="164"/>
      <c r="AL11" s="164"/>
      <c r="AM11" s="164"/>
      <c r="AN11" s="164"/>
      <c r="AO11" s="164"/>
      <c r="AP11" s="164"/>
      <c r="AQ11" s="164"/>
      <c r="AR11" s="164"/>
      <c r="AS11" s="164"/>
      <c r="AT11" s="164"/>
      <c r="AU11" s="164"/>
      <c r="AV11" s="165"/>
      <c r="AW11" s="163"/>
      <c r="AX11" s="164"/>
      <c r="AY11" s="164"/>
      <c r="AZ11" s="164"/>
      <c r="BA11" s="164"/>
      <c r="BB11" s="164"/>
      <c r="BC11" s="164"/>
      <c r="BD11" s="164"/>
      <c r="BE11" s="164"/>
      <c r="BF11" s="164"/>
      <c r="BG11" s="164"/>
      <c r="BH11" s="164"/>
      <c r="BI11" s="164"/>
      <c r="BJ11" s="165"/>
      <c r="BK11" s="10"/>
      <c r="BL11" s="9"/>
      <c r="BM11" s="166" t="s">
        <v>164</v>
      </c>
      <c r="BN11" s="166"/>
      <c r="BO11" s="166"/>
      <c r="BP11" s="166"/>
      <c r="BQ11" s="166"/>
      <c r="BR11" s="166"/>
      <c r="BS11" s="166"/>
      <c r="BT11" s="166"/>
      <c r="BU11" s="166"/>
      <c r="BV11" s="166"/>
      <c r="BW11" s="166"/>
      <c r="BX11" s="166"/>
      <c r="BY11" s="166"/>
      <c r="BZ11" s="166"/>
      <c r="CA11" s="166"/>
      <c r="CB11" s="166"/>
      <c r="CC11" s="166"/>
      <c r="CD11" s="166"/>
      <c r="CE11" s="163"/>
      <c r="CF11" s="164"/>
      <c r="CG11" s="164"/>
      <c r="CH11" s="164"/>
      <c r="CI11" s="164"/>
      <c r="CJ11" s="164"/>
      <c r="CK11" s="164"/>
      <c r="CL11" s="164"/>
      <c r="CM11" s="164"/>
      <c r="CN11" s="164"/>
      <c r="CO11" s="164"/>
      <c r="CP11" s="164"/>
      <c r="CQ11" s="164"/>
      <c r="CR11" s="165"/>
      <c r="CS11" s="163"/>
      <c r="CT11" s="164"/>
      <c r="CU11" s="164"/>
      <c r="CV11" s="164"/>
      <c r="CW11" s="164"/>
      <c r="CX11" s="164"/>
      <c r="CY11" s="164"/>
      <c r="CZ11" s="164"/>
      <c r="DA11" s="164"/>
      <c r="DB11" s="164"/>
      <c r="DC11" s="164"/>
      <c r="DD11" s="164"/>
      <c r="DE11" s="164"/>
      <c r="DF11" s="165"/>
      <c r="DG11" s="163"/>
      <c r="DH11" s="164"/>
      <c r="DI11" s="164"/>
      <c r="DJ11" s="164"/>
      <c r="DK11" s="164"/>
      <c r="DL11" s="164"/>
      <c r="DM11" s="164"/>
      <c r="DN11" s="164"/>
      <c r="DO11" s="164"/>
      <c r="DP11" s="164"/>
      <c r="DQ11" s="164"/>
      <c r="DR11" s="164"/>
      <c r="DS11" s="164"/>
      <c r="DT11" s="165"/>
    </row>
    <row r="12" spans="1:124" ht="11.25" customHeight="1">
      <c r="A12" s="10"/>
      <c r="B12" s="9"/>
      <c r="C12" s="166" t="s">
        <v>157</v>
      </c>
      <c r="D12" s="166"/>
      <c r="E12" s="166"/>
      <c r="F12" s="166"/>
      <c r="G12" s="166"/>
      <c r="H12" s="166"/>
      <c r="I12" s="166"/>
      <c r="J12" s="166"/>
      <c r="K12" s="166"/>
      <c r="L12" s="166"/>
      <c r="M12" s="166"/>
      <c r="N12" s="166"/>
      <c r="O12" s="166"/>
      <c r="P12" s="166"/>
      <c r="Q12" s="166"/>
      <c r="R12" s="166"/>
      <c r="S12" s="166"/>
      <c r="T12" s="166"/>
      <c r="U12" s="163"/>
      <c r="V12" s="164"/>
      <c r="W12" s="164"/>
      <c r="X12" s="164"/>
      <c r="Y12" s="164"/>
      <c r="Z12" s="164"/>
      <c r="AA12" s="164"/>
      <c r="AB12" s="164"/>
      <c r="AC12" s="164"/>
      <c r="AD12" s="164"/>
      <c r="AE12" s="164"/>
      <c r="AF12" s="164"/>
      <c r="AG12" s="164"/>
      <c r="AH12" s="165"/>
      <c r="AI12" s="163"/>
      <c r="AJ12" s="164"/>
      <c r="AK12" s="164"/>
      <c r="AL12" s="164"/>
      <c r="AM12" s="164"/>
      <c r="AN12" s="164"/>
      <c r="AO12" s="164"/>
      <c r="AP12" s="164"/>
      <c r="AQ12" s="164"/>
      <c r="AR12" s="164"/>
      <c r="AS12" s="164"/>
      <c r="AT12" s="164"/>
      <c r="AU12" s="164"/>
      <c r="AV12" s="165"/>
      <c r="AW12" s="163"/>
      <c r="AX12" s="164"/>
      <c r="AY12" s="164"/>
      <c r="AZ12" s="164"/>
      <c r="BA12" s="164"/>
      <c r="BB12" s="164"/>
      <c r="BC12" s="164"/>
      <c r="BD12" s="164"/>
      <c r="BE12" s="164"/>
      <c r="BF12" s="164"/>
      <c r="BG12" s="164"/>
      <c r="BH12" s="164"/>
      <c r="BI12" s="164"/>
      <c r="BJ12" s="165"/>
      <c r="BK12" s="10"/>
      <c r="BL12" s="9"/>
      <c r="BM12" s="166" t="s">
        <v>165</v>
      </c>
      <c r="BN12" s="166"/>
      <c r="BO12" s="166"/>
      <c r="BP12" s="166"/>
      <c r="BQ12" s="166"/>
      <c r="BR12" s="166"/>
      <c r="BS12" s="166"/>
      <c r="BT12" s="166"/>
      <c r="BU12" s="166"/>
      <c r="BV12" s="166"/>
      <c r="BW12" s="166"/>
      <c r="BX12" s="166"/>
      <c r="BY12" s="166"/>
      <c r="BZ12" s="166"/>
      <c r="CA12" s="166"/>
      <c r="CB12" s="166"/>
      <c r="CC12" s="166"/>
      <c r="CD12" s="166"/>
      <c r="CE12" s="163"/>
      <c r="CF12" s="164"/>
      <c r="CG12" s="164"/>
      <c r="CH12" s="164"/>
      <c r="CI12" s="164"/>
      <c r="CJ12" s="164"/>
      <c r="CK12" s="164"/>
      <c r="CL12" s="164"/>
      <c r="CM12" s="164"/>
      <c r="CN12" s="164"/>
      <c r="CO12" s="164"/>
      <c r="CP12" s="164"/>
      <c r="CQ12" s="164"/>
      <c r="CR12" s="165"/>
      <c r="CS12" s="163"/>
      <c r="CT12" s="164"/>
      <c r="CU12" s="164"/>
      <c r="CV12" s="164"/>
      <c r="CW12" s="164"/>
      <c r="CX12" s="164"/>
      <c r="CY12" s="164"/>
      <c r="CZ12" s="164"/>
      <c r="DA12" s="164"/>
      <c r="DB12" s="164"/>
      <c r="DC12" s="164"/>
      <c r="DD12" s="164"/>
      <c r="DE12" s="164"/>
      <c r="DF12" s="165"/>
      <c r="DG12" s="163"/>
      <c r="DH12" s="164"/>
      <c r="DI12" s="164"/>
      <c r="DJ12" s="164"/>
      <c r="DK12" s="164"/>
      <c r="DL12" s="164"/>
      <c r="DM12" s="164"/>
      <c r="DN12" s="164"/>
      <c r="DO12" s="164"/>
      <c r="DP12" s="164"/>
      <c r="DQ12" s="164"/>
      <c r="DR12" s="164"/>
      <c r="DS12" s="164"/>
      <c r="DT12" s="165"/>
    </row>
    <row r="13" spans="1:124" ht="11.25" customHeight="1">
      <c r="A13" s="10"/>
      <c r="B13" s="9"/>
      <c r="C13" s="166" t="s">
        <v>158</v>
      </c>
      <c r="D13" s="166"/>
      <c r="E13" s="166"/>
      <c r="F13" s="166"/>
      <c r="G13" s="166"/>
      <c r="H13" s="166"/>
      <c r="I13" s="166"/>
      <c r="J13" s="166"/>
      <c r="K13" s="166"/>
      <c r="L13" s="166"/>
      <c r="M13" s="166"/>
      <c r="N13" s="166"/>
      <c r="O13" s="166"/>
      <c r="P13" s="166"/>
      <c r="Q13" s="166"/>
      <c r="R13" s="166"/>
      <c r="S13" s="166"/>
      <c r="T13" s="166"/>
      <c r="U13" s="163"/>
      <c r="V13" s="164"/>
      <c r="W13" s="164"/>
      <c r="X13" s="164"/>
      <c r="Y13" s="164"/>
      <c r="Z13" s="164"/>
      <c r="AA13" s="164"/>
      <c r="AB13" s="164"/>
      <c r="AC13" s="164"/>
      <c r="AD13" s="164"/>
      <c r="AE13" s="164"/>
      <c r="AF13" s="164"/>
      <c r="AG13" s="164"/>
      <c r="AH13" s="165"/>
      <c r="AI13" s="163"/>
      <c r="AJ13" s="164"/>
      <c r="AK13" s="164"/>
      <c r="AL13" s="164"/>
      <c r="AM13" s="164"/>
      <c r="AN13" s="164"/>
      <c r="AO13" s="164"/>
      <c r="AP13" s="164"/>
      <c r="AQ13" s="164"/>
      <c r="AR13" s="164"/>
      <c r="AS13" s="164"/>
      <c r="AT13" s="164"/>
      <c r="AU13" s="164"/>
      <c r="AV13" s="165"/>
      <c r="AW13" s="163"/>
      <c r="AX13" s="164"/>
      <c r="AY13" s="164"/>
      <c r="AZ13" s="164"/>
      <c r="BA13" s="164"/>
      <c r="BB13" s="164"/>
      <c r="BC13" s="164"/>
      <c r="BD13" s="164"/>
      <c r="BE13" s="164"/>
      <c r="BF13" s="164"/>
      <c r="BG13" s="164"/>
      <c r="BH13" s="164"/>
      <c r="BI13" s="164"/>
      <c r="BJ13" s="165"/>
      <c r="BK13" s="10"/>
      <c r="BL13" s="9"/>
      <c r="BM13" s="166" t="s">
        <v>166</v>
      </c>
      <c r="BN13" s="166"/>
      <c r="BO13" s="166"/>
      <c r="BP13" s="166"/>
      <c r="BQ13" s="166"/>
      <c r="BR13" s="166"/>
      <c r="BS13" s="166"/>
      <c r="BT13" s="166"/>
      <c r="BU13" s="166"/>
      <c r="BV13" s="166"/>
      <c r="BW13" s="166"/>
      <c r="BX13" s="166"/>
      <c r="BY13" s="166"/>
      <c r="BZ13" s="166"/>
      <c r="CA13" s="166"/>
      <c r="CB13" s="166"/>
      <c r="CC13" s="166"/>
      <c r="CD13" s="167"/>
      <c r="CE13" s="163"/>
      <c r="CF13" s="168"/>
      <c r="CG13" s="168"/>
      <c r="CH13" s="168"/>
      <c r="CI13" s="168"/>
      <c r="CJ13" s="168"/>
      <c r="CK13" s="168"/>
      <c r="CL13" s="168"/>
      <c r="CM13" s="168"/>
      <c r="CN13" s="168"/>
      <c r="CO13" s="168"/>
      <c r="CP13" s="168"/>
      <c r="CQ13" s="168"/>
      <c r="CR13" s="169"/>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32"/>
    </row>
    <row r="14" spans="1:124" ht="11.25" customHeight="1">
      <c r="A14" s="10"/>
      <c r="B14" s="9"/>
      <c r="C14" s="166" t="s">
        <v>159</v>
      </c>
      <c r="D14" s="166"/>
      <c r="E14" s="166"/>
      <c r="F14" s="166"/>
      <c r="G14" s="166"/>
      <c r="H14" s="166"/>
      <c r="I14" s="166"/>
      <c r="J14" s="166"/>
      <c r="K14" s="166"/>
      <c r="L14" s="166"/>
      <c r="M14" s="166"/>
      <c r="N14" s="166"/>
      <c r="O14" s="166"/>
      <c r="P14" s="166"/>
      <c r="Q14" s="166"/>
      <c r="R14" s="166"/>
      <c r="S14" s="166"/>
      <c r="T14" s="166"/>
      <c r="U14" s="163"/>
      <c r="V14" s="164"/>
      <c r="W14" s="164"/>
      <c r="X14" s="164"/>
      <c r="Y14" s="164"/>
      <c r="Z14" s="164"/>
      <c r="AA14" s="164"/>
      <c r="AB14" s="164"/>
      <c r="AC14" s="164"/>
      <c r="AD14" s="164"/>
      <c r="AE14" s="164"/>
      <c r="AF14" s="164"/>
      <c r="AG14" s="164"/>
      <c r="AH14" s="165"/>
      <c r="AI14" s="163"/>
      <c r="AJ14" s="164"/>
      <c r="AK14" s="164"/>
      <c r="AL14" s="164"/>
      <c r="AM14" s="164"/>
      <c r="AN14" s="164"/>
      <c r="AO14" s="164"/>
      <c r="AP14" s="164"/>
      <c r="AQ14" s="164"/>
      <c r="AR14" s="164"/>
      <c r="AS14" s="164"/>
      <c r="AT14" s="164"/>
      <c r="AU14" s="164"/>
      <c r="AV14" s="165"/>
      <c r="AW14" s="163"/>
      <c r="AX14" s="164"/>
      <c r="AY14" s="164"/>
      <c r="AZ14" s="164"/>
      <c r="BA14" s="164"/>
      <c r="BB14" s="164"/>
      <c r="BC14" s="164"/>
      <c r="BD14" s="164"/>
      <c r="BE14" s="164"/>
      <c r="BF14" s="164"/>
      <c r="BG14" s="164"/>
      <c r="BH14" s="164"/>
      <c r="BI14" s="164"/>
      <c r="BJ14" s="165"/>
      <c r="BK14" s="7" t="s">
        <v>197</v>
      </c>
      <c r="BL14" s="37"/>
      <c r="BM14" s="37"/>
      <c r="BN14" s="37"/>
      <c r="BO14" s="37"/>
      <c r="BP14" s="37"/>
      <c r="BQ14" s="37"/>
      <c r="BR14" s="37"/>
      <c r="BS14" s="37"/>
      <c r="BT14" s="37"/>
      <c r="BU14" s="37"/>
      <c r="BV14" s="37"/>
      <c r="BW14" s="37"/>
      <c r="BX14" s="37"/>
      <c r="BY14" s="37"/>
      <c r="BZ14" s="37"/>
      <c r="CA14" s="37"/>
      <c r="CB14" s="37"/>
      <c r="CC14" s="37"/>
      <c r="CD14" s="37"/>
      <c r="CE14" s="20"/>
      <c r="CF14" s="20"/>
      <c r="CG14" s="20"/>
      <c r="CH14" s="20"/>
      <c r="CI14" s="20"/>
      <c r="CJ14" s="20"/>
      <c r="CK14" s="20"/>
      <c r="CL14" s="20"/>
      <c r="CM14" s="20"/>
      <c r="CN14" s="20"/>
      <c r="CO14" s="20"/>
      <c r="CP14" s="20"/>
      <c r="CQ14" s="20"/>
      <c r="CR14" s="20"/>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32"/>
    </row>
    <row r="15" spans="1:124" ht="11.25" customHeight="1">
      <c r="A15" s="10" t="s">
        <v>194</v>
      </c>
      <c r="B15" s="14"/>
      <c r="C15" s="14"/>
      <c r="D15" s="14"/>
      <c r="E15" s="14"/>
      <c r="F15" s="14"/>
      <c r="G15" s="14"/>
      <c r="H15" s="14"/>
      <c r="I15" s="14"/>
      <c r="J15" s="14"/>
      <c r="K15" s="14"/>
      <c r="L15" s="14"/>
      <c r="M15" s="14"/>
      <c r="N15" s="14"/>
      <c r="O15" s="14"/>
      <c r="P15" s="14"/>
      <c r="Q15" s="14"/>
      <c r="R15" s="14"/>
      <c r="S15" s="14"/>
      <c r="T15" s="14"/>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6"/>
      <c r="BK15" s="10"/>
      <c r="BL15" s="9"/>
      <c r="BM15" s="166" t="s">
        <v>161</v>
      </c>
      <c r="BN15" s="166"/>
      <c r="BO15" s="166"/>
      <c r="BP15" s="166"/>
      <c r="BQ15" s="166"/>
      <c r="BR15" s="166"/>
      <c r="BS15" s="166"/>
      <c r="BT15" s="166"/>
      <c r="BU15" s="166"/>
      <c r="BV15" s="166"/>
      <c r="BW15" s="166"/>
      <c r="BX15" s="166"/>
      <c r="BY15" s="166"/>
      <c r="BZ15" s="166"/>
      <c r="CA15" s="166"/>
      <c r="CB15" s="166"/>
      <c r="CC15" s="166"/>
      <c r="CD15" s="167"/>
      <c r="CE15" s="163"/>
      <c r="CF15" s="168"/>
      <c r="CG15" s="168"/>
      <c r="CH15" s="168"/>
      <c r="CI15" s="168"/>
      <c r="CJ15" s="168"/>
      <c r="CK15" s="168"/>
      <c r="CL15" s="168"/>
      <c r="CM15" s="168"/>
      <c r="CN15" s="168"/>
      <c r="CO15" s="168"/>
      <c r="CP15" s="168"/>
      <c r="CQ15" s="168"/>
      <c r="CR15" s="169"/>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32"/>
    </row>
    <row r="16" spans="1:124" ht="11.25" customHeight="1">
      <c r="A16" s="10"/>
      <c r="B16" s="9"/>
      <c r="C16" s="166" t="s">
        <v>159</v>
      </c>
      <c r="D16" s="166"/>
      <c r="E16" s="166"/>
      <c r="F16" s="166"/>
      <c r="G16" s="166"/>
      <c r="H16" s="166"/>
      <c r="I16" s="166"/>
      <c r="J16" s="166"/>
      <c r="K16" s="166"/>
      <c r="L16" s="166"/>
      <c r="M16" s="166"/>
      <c r="N16" s="166"/>
      <c r="O16" s="166"/>
      <c r="P16" s="166"/>
      <c r="Q16" s="166"/>
      <c r="R16" s="166"/>
      <c r="S16" s="166"/>
      <c r="T16" s="166"/>
      <c r="U16" s="163"/>
      <c r="V16" s="164"/>
      <c r="W16" s="164"/>
      <c r="X16" s="164"/>
      <c r="Y16" s="164"/>
      <c r="Z16" s="164"/>
      <c r="AA16" s="164"/>
      <c r="AB16" s="164"/>
      <c r="AC16" s="164"/>
      <c r="AD16" s="164"/>
      <c r="AE16" s="164"/>
      <c r="AF16" s="164"/>
      <c r="AG16" s="164"/>
      <c r="AH16" s="165"/>
      <c r="AI16" s="163"/>
      <c r="AJ16" s="164"/>
      <c r="AK16" s="164"/>
      <c r="AL16" s="164"/>
      <c r="AM16" s="164"/>
      <c r="AN16" s="164"/>
      <c r="AO16" s="164"/>
      <c r="AP16" s="164"/>
      <c r="AQ16" s="164"/>
      <c r="AR16" s="164"/>
      <c r="AS16" s="164"/>
      <c r="AT16" s="164"/>
      <c r="AU16" s="164"/>
      <c r="AV16" s="165"/>
      <c r="AW16" s="163"/>
      <c r="AX16" s="164"/>
      <c r="AY16" s="164"/>
      <c r="AZ16" s="164"/>
      <c r="BA16" s="164"/>
      <c r="BB16" s="164"/>
      <c r="BC16" s="164"/>
      <c r="BD16" s="164"/>
      <c r="BE16" s="164"/>
      <c r="BF16" s="164"/>
      <c r="BG16" s="164"/>
      <c r="BH16" s="164"/>
      <c r="BI16" s="164"/>
      <c r="BJ16" s="165"/>
      <c r="BK16" s="7" t="s">
        <v>198</v>
      </c>
      <c r="BL16" s="37"/>
      <c r="BM16" s="37"/>
      <c r="BN16" s="37"/>
      <c r="BO16" s="37"/>
      <c r="BP16" s="37"/>
      <c r="BQ16" s="37"/>
      <c r="BR16" s="37"/>
      <c r="BS16" s="37"/>
      <c r="BT16" s="37"/>
      <c r="BU16" s="37"/>
      <c r="BV16" s="37"/>
      <c r="BW16" s="37"/>
      <c r="BX16" s="37"/>
      <c r="BY16" s="37"/>
      <c r="BZ16" s="37"/>
      <c r="CA16" s="37"/>
      <c r="CB16" s="37"/>
      <c r="CC16" s="37"/>
      <c r="CD16" s="37"/>
      <c r="CE16" s="20"/>
      <c r="CF16" s="20"/>
      <c r="CG16" s="20"/>
      <c r="CH16" s="20"/>
      <c r="CI16" s="20"/>
      <c r="CJ16" s="20"/>
      <c r="CK16" s="20"/>
      <c r="CL16" s="20"/>
      <c r="CM16" s="20"/>
      <c r="CN16" s="20"/>
      <c r="CO16" s="20"/>
      <c r="CP16" s="20"/>
      <c r="CQ16" s="20"/>
      <c r="CR16" s="20"/>
      <c r="CS16" s="24"/>
      <c r="CT16" s="24"/>
      <c r="CU16" s="24"/>
      <c r="CV16" s="24"/>
      <c r="CW16" s="24"/>
      <c r="CX16" s="24"/>
      <c r="CY16" s="24"/>
      <c r="CZ16" s="24"/>
      <c r="DA16" s="24"/>
      <c r="DB16" s="24"/>
      <c r="DC16" s="24"/>
      <c r="DD16" s="24"/>
      <c r="DE16" s="24"/>
      <c r="DF16" s="24"/>
      <c r="DG16" s="24"/>
      <c r="DH16" s="24"/>
      <c r="DI16" s="13"/>
      <c r="DJ16" s="13"/>
      <c r="DK16" s="13"/>
      <c r="DL16" s="13"/>
      <c r="DM16" s="13"/>
      <c r="DN16" s="13"/>
      <c r="DO16" s="13"/>
      <c r="DP16" s="13"/>
      <c r="DQ16" s="13"/>
      <c r="DR16" s="13"/>
      <c r="DS16" s="13"/>
      <c r="DT16" s="18"/>
    </row>
    <row r="17" spans="1:124" ht="11.25" customHeight="1">
      <c r="A17" s="10"/>
      <c r="B17" s="9"/>
      <c r="C17" s="166" t="s">
        <v>160</v>
      </c>
      <c r="D17" s="166"/>
      <c r="E17" s="166"/>
      <c r="F17" s="166"/>
      <c r="G17" s="166"/>
      <c r="H17" s="166"/>
      <c r="I17" s="166"/>
      <c r="J17" s="166"/>
      <c r="K17" s="166"/>
      <c r="L17" s="166"/>
      <c r="M17" s="166"/>
      <c r="N17" s="166"/>
      <c r="O17" s="166"/>
      <c r="P17" s="166"/>
      <c r="Q17" s="166"/>
      <c r="R17" s="166"/>
      <c r="S17" s="166"/>
      <c r="T17" s="166"/>
      <c r="U17" s="163"/>
      <c r="V17" s="164"/>
      <c r="W17" s="164"/>
      <c r="X17" s="164"/>
      <c r="Y17" s="164"/>
      <c r="Z17" s="164"/>
      <c r="AA17" s="164"/>
      <c r="AB17" s="164"/>
      <c r="AC17" s="164"/>
      <c r="AD17" s="164"/>
      <c r="AE17" s="164"/>
      <c r="AF17" s="164"/>
      <c r="AG17" s="164"/>
      <c r="AH17" s="165"/>
      <c r="AI17" s="28"/>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30"/>
      <c r="BK17" s="10"/>
      <c r="BL17" s="9"/>
      <c r="BM17" s="166" t="s">
        <v>167</v>
      </c>
      <c r="BN17" s="166"/>
      <c r="BO17" s="166"/>
      <c r="BP17" s="166"/>
      <c r="BQ17" s="166"/>
      <c r="BR17" s="166"/>
      <c r="BS17" s="166"/>
      <c r="BT17" s="166"/>
      <c r="BU17" s="166"/>
      <c r="BV17" s="166"/>
      <c r="BW17" s="166"/>
      <c r="BX17" s="166"/>
      <c r="BY17" s="166"/>
      <c r="BZ17" s="166"/>
      <c r="CA17" s="166"/>
      <c r="CB17" s="166"/>
      <c r="CC17" s="166"/>
      <c r="CD17" s="167"/>
      <c r="CE17" s="163"/>
      <c r="CF17" s="168"/>
      <c r="CG17" s="168"/>
      <c r="CH17" s="168"/>
      <c r="CI17" s="168"/>
      <c r="CJ17" s="168"/>
      <c r="CK17" s="168"/>
      <c r="CL17" s="168"/>
      <c r="CM17" s="168"/>
      <c r="CN17" s="168"/>
      <c r="CO17" s="168"/>
      <c r="CP17" s="168"/>
      <c r="CQ17" s="168"/>
      <c r="CR17" s="169"/>
      <c r="CS17" s="31"/>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32"/>
    </row>
    <row r="18" spans="1:124" ht="11.25" customHeight="1">
      <c r="A18" s="10" t="s">
        <v>195</v>
      </c>
      <c r="B18" s="14"/>
      <c r="C18" s="14"/>
      <c r="D18" s="14"/>
      <c r="E18" s="14"/>
      <c r="F18" s="14"/>
      <c r="G18" s="14"/>
      <c r="H18" s="14"/>
      <c r="I18" s="14"/>
      <c r="J18" s="14"/>
      <c r="K18" s="14"/>
      <c r="L18" s="14"/>
      <c r="M18" s="14"/>
      <c r="N18" s="14"/>
      <c r="O18" s="14"/>
      <c r="P18" s="14"/>
      <c r="Q18" s="14"/>
      <c r="R18" s="14"/>
      <c r="S18" s="14"/>
      <c r="T18" s="14"/>
      <c r="U18" s="15"/>
      <c r="V18" s="15"/>
      <c r="W18" s="15"/>
      <c r="X18" s="15"/>
      <c r="Y18" s="15"/>
      <c r="Z18" s="15"/>
      <c r="AA18" s="15"/>
      <c r="AB18" s="15"/>
      <c r="AC18" s="15"/>
      <c r="AD18" s="15"/>
      <c r="AE18" s="15"/>
      <c r="AF18" s="15"/>
      <c r="AG18" s="15"/>
      <c r="AH18" s="15"/>
      <c r="AI18" s="20"/>
      <c r="AJ18" s="20"/>
      <c r="AK18" s="20"/>
      <c r="AL18" s="20"/>
      <c r="AM18" s="20"/>
      <c r="AN18" s="20"/>
      <c r="AO18" s="20"/>
      <c r="AP18" s="20"/>
      <c r="AQ18" s="20"/>
      <c r="AR18" s="20"/>
      <c r="AS18" s="20"/>
      <c r="AT18" s="20"/>
      <c r="AU18" s="20"/>
      <c r="AV18" s="20"/>
      <c r="AW18" s="24"/>
      <c r="AX18" s="24"/>
      <c r="AY18" s="24"/>
      <c r="AZ18" s="24"/>
      <c r="BA18" s="24"/>
      <c r="BB18" s="24"/>
      <c r="BC18" s="24"/>
      <c r="BD18" s="24"/>
      <c r="BE18" s="24"/>
      <c r="BF18" s="24"/>
      <c r="BG18" s="24"/>
      <c r="BH18" s="24"/>
      <c r="BI18" s="24"/>
      <c r="BJ18" s="32"/>
      <c r="BK18" s="10"/>
      <c r="BL18" s="9"/>
      <c r="BM18" s="166" t="s">
        <v>168</v>
      </c>
      <c r="BN18" s="166"/>
      <c r="BO18" s="166"/>
      <c r="BP18" s="166"/>
      <c r="BQ18" s="166"/>
      <c r="BR18" s="166"/>
      <c r="BS18" s="166"/>
      <c r="BT18" s="166"/>
      <c r="BU18" s="166"/>
      <c r="BV18" s="166"/>
      <c r="BW18" s="166"/>
      <c r="BX18" s="166"/>
      <c r="BY18" s="166"/>
      <c r="BZ18" s="166"/>
      <c r="CA18" s="166"/>
      <c r="CB18" s="166"/>
      <c r="CC18" s="166"/>
      <c r="CD18" s="167"/>
      <c r="CE18" s="163"/>
      <c r="CF18" s="168"/>
      <c r="CG18" s="168"/>
      <c r="CH18" s="168"/>
      <c r="CI18" s="168"/>
      <c r="CJ18" s="168"/>
      <c r="CK18" s="168"/>
      <c r="CL18" s="168"/>
      <c r="CM18" s="168"/>
      <c r="CN18" s="168"/>
      <c r="CO18" s="168"/>
      <c r="CP18" s="168"/>
      <c r="CQ18" s="168"/>
      <c r="CR18" s="169"/>
      <c r="CS18" s="33"/>
      <c r="CT18" s="20"/>
      <c r="CU18" s="20"/>
      <c r="CV18" s="20"/>
      <c r="CW18" s="20"/>
      <c r="CX18" s="20"/>
      <c r="CY18" s="20"/>
      <c r="CZ18" s="20"/>
      <c r="DA18" s="20"/>
      <c r="DB18" s="20"/>
      <c r="DC18" s="20"/>
      <c r="DD18" s="20"/>
      <c r="DE18" s="20"/>
      <c r="DF18" s="20"/>
      <c r="DG18" s="24"/>
      <c r="DH18" s="24"/>
      <c r="DI18" s="24"/>
      <c r="DJ18" s="24"/>
      <c r="DK18" s="24"/>
      <c r="DL18" s="24"/>
      <c r="DM18" s="24"/>
      <c r="DN18" s="24"/>
      <c r="DO18" s="24"/>
      <c r="DP18" s="24"/>
      <c r="DQ18" s="24"/>
      <c r="DR18" s="24"/>
      <c r="DS18" s="24"/>
      <c r="DT18" s="32"/>
    </row>
    <row r="19" spans="1:124" ht="11.25" customHeight="1">
      <c r="A19" s="10"/>
      <c r="B19" s="9"/>
      <c r="C19" s="166" t="s">
        <v>162</v>
      </c>
      <c r="D19" s="166"/>
      <c r="E19" s="166"/>
      <c r="F19" s="166"/>
      <c r="G19" s="166"/>
      <c r="H19" s="166"/>
      <c r="I19" s="166"/>
      <c r="J19" s="166"/>
      <c r="K19" s="166"/>
      <c r="L19" s="166"/>
      <c r="M19" s="166"/>
      <c r="N19" s="166"/>
      <c r="O19" s="166"/>
      <c r="P19" s="166"/>
      <c r="Q19" s="166"/>
      <c r="R19" s="166"/>
      <c r="S19" s="166"/>
      <c r="T19" s="166"/>
      <c r="U19" s="163"/>
      <c r="V19" s="164"/>
      <c r="W19" s="164"/>
      <c r="X19" s="164"/>
      <c r="Y19" s="164"/>
      <c r="Z19" s="164"/>
      <c r="AA19" s="164"/>
      <c r="AB19" s="164"/>
      <c r="AC19" s="164"/>
      <c r="AD19" s="164"/>
      <c r="AE19" s="164"/>
      <c r="AF19" s="164"/>
      <c r="AG19" s="164"/>
      <c r="AH19" s="165"/>
      <c r="AI19" s="163"/>
      <c r="AJ19" s="164"/>
      <c r="AK19" s="164"/>
      <c r="AL19" s="164"/>
      <c r="AM19" s="164"/>
      <c r="AN19" s="164"/>
      <c r="AO19" s="164"/>
      <c r="AP19" s="164"/>
      <c r="AQ19" s="164"/>
      <c r="AR19" s="164"/>
      <c r="AS19" s="164"/>
      <c r="AT19" s="164"/>
      <c r="AU19" s="164"/>
      <c r="AV19" s="165"/>
      <c r="AW19" s="12"/>
      <c r="AX19" s="13"/>
      <c r="AY19" s="13"/>
      <c r="AZ19" s="13"/>
      <c r="BA19" s="13"/>
      <c r="BB19" s="13"/>
      <c r="BC19" s="13"/>
      <c r="BD19" s="13"/>
      <c r="BE19" s="13"/>
      <c r="BF19" s="13"/>
      <c r="BG19" s="13"/>
      <c r="BH19" s="13"/>
      <c r="BI19" s="13"/>
      <c r="BJ19" s="18"/>
      <c r="BK19" s="170" t="s">
        <v>154</v>
      </c>
      <c r="BL19" s="171"/>
      <c r="BM19" s="171"/>
      <c r="BN19" s="171"/>
      <c r="BO19" s="171"/>
      <c r="BP19" s="171"/>
      <c r="BQ19" s="171"/>
      <c r="BR19" s="171"/>
      <c r="BS19" s="171"/>
      <c r="BT19" s="171"/>
      <c r="BU19" s="171"/>
      <c r="BV19" s="171"/>
      <c r="BW19" s="171"/>
      <c r="BX19" s="171"/>
      <c r="BY19" s="171"/>
      <c r="BZ19" s="171"/>
      <c r="CA19" s="171"/>
      <c r="CB19" s="171"/>
      <c r="CC19" s="171"/>
      <c r="CD19" s="172"/>
      <c r="CE19" s="173"/>
      <c r="CF19" s="174"/>
      <c r="CG19" s="174"/>
      <c r="CH19" s="174"/>
      <c r="CI19" s="174"/>
      <c r="CJ19" s="174"/>
      <c r="CK19" s="174"/>
      <c r="CL19" s="174"/>
      <c r="CM19" s="174"/>
      <c r="CN19" s="174"/>
      <c r="CO19" s="174"/>
      <c r="CP19" s="174"/>
      <c r="CQ19" s="174"/>
      <c r="CR19" s="175"/>
      <c r="CS19" s="173"/>
      <c r="CT19" s="174"/>
      <c r="CU19" s="174"/>
      <c r="CV19" s="174"/>
      <c r="CW19" s="174"/>
      <c r="CX19" s="174"/>
      <c r="CY19" s="174"/>
      <c r="CZ19" s="174"/>
      <c r="DA19" s="174"/>
      <c r="DB19" s="174"/>
      <c r="DC19" s="174"/>
      <c r="DD19" s="174"/>
      <c r="DE19" s="174"/>
      <c r="DF19" s="175"/>
      <c r="DG19" s="7"/>
      <c r="DH19" s="11"/>
      <c r="DI19" s="11"/>
      <c r="DJ19" s="11"/>
      <c r="DK19" s="11"/>
      <c r="DL19" s="11"/>
      <c r="DM19" s="11"/>
      <c r="DN19" s="11"/>
      <c r="DO19" s="11"/>
      <c r="DP19" s="11"/>
      <c r="DQ19" s="11"/>
      <c r="DR19" s="11"/>
      <c r="DS19" s="11"/>
      <c r="DT19" s="8"/>
    </row>
    <row r="20" spans="1:62" ht="11.25" customHeight="1">
      <c r="A20" s="170" t="s">
        <v>152</v>
      </c>
      <c r="B20" s="171"/>
      <c r="C20" s="171"/>
      <c r="D20" s="171"/>
      <c r="E20" s="171"/>
      <c r="F20" s="171"/>
      <c r="G20" s="171"/>
      <c r="H20" s="171"/>
      <c r="I20" s="171"/>
      <c r="J20" s="171"/>
      <c r="K20" s="171"/>
      <c r="L20" s="171"/>
      <c r="M20" s="171"/>
      <c r="N20" s="171"/>
      <c r="O20" s="171"/>
      <c r="P20" s="171"/>
      <c r="Q20" s="171"/>
      <c r="R20" s="171"/>
      <c r="S20" s="171"/>
      <c r="T20" s="172"/>
      <c r="U20" s="173"/>
      <c r="V20" s="174"/>
      <c r="W20" s="174"/>
      <c r="X20" s="174"/>
      <c r="Y20" s="174"/>
      <c r="Z20" s="174"/>
      <c r="AA20" s="174"/>
      <c r="AB20" s="174"/>
      <c r="AC20" s="174"/>
      <c r="AD20" s="174"/>
      <c r="AE20" s="174"/>
      <c r="AF20" s="174"/>
      <c r="AG20" s="174"/>
      <c r="AH20" s="175"/>
      <c r="AI20" s="173"/>
      <c r="AJ20" s="174"/>
      <c r="AK20" s="174"/>
      <c r="AL20" s="174"/>
      <c r="AM20" s="174"/>
      <c r="AN20" s="174"/>
      <c r="AO20" s="174"/>
      <c r="AP20" s="174"/>
      <c r="AQ20" s="174"/>
      <c r="AR20" s="174"/>
      <c r="AS20" s="174"/>
      <c r="AT20" s="174"/>
      <c r="AU20" s="174"/>
      <c r="AV20" s="175"/>
      <c r="AW20" s="7"/>
      <c r="AX20" s="11"/>
      <c r="AY20" s="11"/>
      <c r="AZ20" s="11"/>
      <c r="BA20" s="11"/>
      <c r="BB20" s="11"/>
      <c r="BC20" s="11"/>
      <c r="BD20" s="11"/>
      <c r="BE20" s="11"/>
      <c r="BF20" s="11"/>
      <c r="BG20" s="11"/>
      <c r="BH20" s="11"/>
      <c r="BI20" s="11"/>
      <c r="BJ20" s="8"/>
    </row>
    <row r="22" spans="1:48" ht="11.25" customHeight="1">
      <c r="A22" s="138" t="s">
        <v>169</v>
      </c>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41"/>
    </row>
    <row r="23" spans="1:110" ht="11.25" customHeight="1">
      <c r="A23" s="132" t="s">
        <v>153</v>
      </c>
      <c r="B23" s="161"/>
      <c r="C23" s="161"/>
      <c r="D23" s="161"/>
      <c r="E23" s="161"/>
      <c r="F23" s="161"/>
      <c r="G23" s="161"/>
      <c r="H23" s="161"/>
      <c r="I23" s="161"/>
      <c r="J23" s="161"/>
      <c r="K23" s="161"/>
      <c r="L23" s="161"/>
      <c r="M23" s="161"/>
      <c r="N23" s="161"/>
      <c r="O23" s="161"/>
      <c r="P23" s="161"/>
      <c r="Q23" s="161"/>
      <c r="R23" s="161"/>
      <c r="S23" s="161"/>
      <c r="T23" s="162"/>
      <c r="U23" s="138" t="s">
        <v>3</v>
      </c>
      <c r="V23" s="139"/>
      <c r="W23" s="139"/>
      <c r="X23" s="139"/>
      <c r="Y23" s="139"/>
      <c r="Z23" s="139"/>
      <c r="AA23" s="139"/>
      <c r="AB23" s="139"/>
      <c r="AC23" s="139"/>
      <c r="AD23" s="139"/>
      <c r="AE23" s="139"/>
      <c r="AF23" s="139"/>
      <c r="AG23" s="139"/>
      <c r="AH23" s="141"/>
      <c r="AI23" s="138" t="s">
        <v>148</v>
      </c>
      <c r="AJ23" s="139"/>
      <c r="AK23" s="139"/>
      <c r="AL23" s="139"/>
      <c r="AM23" s="139"/>
      <c r="AN23" s="139"/>
      <c r="AO23" s="139"/>
      <c r="AP23" s="139"/>
      <c r="AQ23" s="139"/>
      <c r="AR23" s="139"/>
      <c r="AS23" s="139"/>
      <c r="AT23" s="139"/>
      <c r="AU23" s="139"/>
      <c r="AV23" s="141"/>
      <c r="BK23" s="132" t="s">
        <v>178</v>
      </c>
      <c r="BL23" s="161"/>
      <c r="BM23" s="161"/>
      <c r="BN23" s="161"/>
      <c r="BO23" s="161"/>
      <c r="BP23" s="161"/>
      <c r="BQ23" s="161"/>
      <c r="BR23" s="161"/>
      <c r="BS23" s="161"/>
      <c r="BT23" s="161"/>
      <c r="BU23" s="161"/>
      <c r="BV23" s="161"/>
      <c r="BW23" s="161"/>
      <c r="BX23" s="161"/>
      <c r="BY23" s="161"/>
      <c r="BZ23" s="161"/>
      <c r="CA23" s="161"/>
      <c r="CB23" s="161"/>
      <c r="CC23" s="161"/>
      <c r="CD23" s="162"/>
      <c r="CE23" s="138" t="s">
        <v>3</v>
      </c>
      <c r="CF23" s="139"/>
      <c r="CG23" s="139"/>
      <c r="CH23" s="139"/>
      <c r="CI23" s="139"/>
      <c r="CJ23" s="139"/>
      <c r="CK23" s="139"/>
      <c r="CL23" s="139"/>
      <c r="CM23" s="139"/>
      <c r="CN23" s="139"/>
      <c r="CO23" s="139"/>
      <c r="CP23" s="139"/>
      <c r="CQ23" s="139"/>
      <c r="CR23" s="141"/>
      <c r="CS23" s="138" t="s">
        <v>148</v>
      </c>
      <c r="CT23" s="139"/>
      <c r="CU23" s="139"/>
      <c r="CV23" s="139"/>
      <c r="CW23" s="139"/>
      <c r="CX23" s="139"/>
      <c r="CY23" s="139"/>
      <c r="CZ23" s="139"/>
      <c r="DA23" s="139"/>
      <c r="DB23" s="139"/>
      <c r="DC23" s="139"/>
      <c r="DD23" s="139"/>
      <c r="DE23" s="139"/>
      <c r="DF23" s="141"/>
    </row>
    <row r="24" spans="1:110" ht="11.25" customHeight="1">
      <c r="A24" s="170" t="s">
        <v>170</v>
      </c>
      <c r="B24" s="171"/>
      <c r="C24" s="171"/>
      <c r="D24" s="171"/>
      <c r="E24" s="171"/>
      <c r="F24" s="171"/>
      <c r="G24" s="171"/>
      <c r="H24" s="171"/>
      <c r="I24" s="171"/>
      <c r="J24" s="171"/>
      <c r="K24" s="171"/>
      <c r="L24" s="171"/>
      <c r="M24" s="171"/>
      <c r="N24" s="171"/>
      <c r="O24" s="171"/>
      <c r="P24" s="171"/>
      <c r="Q24" s="171"/>
      <c r="R24" s="171"/>
      <c r="S24" s="171"/>
      <c r="T24" s="171"/>
      <c r="U24" s="163"/>
      <c r="V24" s="164"/>
      <c r="W24" s="164"/>
      <c r="X24" s="164"/>
      <c r="Y24" s="164"/>
      <c r="Z24" s="164"/>
      <c r="AA24" s="164"/>
      <c r="AB24" s="164"/>
      <c r="AC24" s="164"/>
      <c r="AD24" s="164"/>
      <c r="AE24" s="164"/>
      <c r="AF24" s="164"/>
      <c r="AG24" s="164"/>
      <c r="AH24" s="165"/>
      <c r="AI24" s="163"/>
      <c r="AJ24" s="164"/>
      <c r="AK24" s="164"/>
      <c r="AL24" s="164"/>
      <c r="AM24" s="164"/>
      <c r="AN24" s="164"/>
      <c r="AO24" s="164"/>
      <c r="AP24" s="164"/>
      <c r="AQ24" s="164"/>
      <c r="AR24" s="164"/>
      <c r="AS24" s="164"/>
      <c r="AT24" s="164"/>
      <c r="AU24" s="164"/>
      <c r="AV24" s="165"/>
      <c r="BK24" s="170" t="s">
        <v>177</v>
      </c>
      <c r="BL24" s="171"/>
      <c r="BM24" s="171"/>
      <c r="BN24" s="171"/>
      <c r="BO24" s="171"/>
      <c r="BP24" s="171"/>
      <c r="BQ24" s="171"/>
      <c r="BR24" s="171"/>
      <c r="BS24" s="171"/>
      <c r="BT24" s="171"/>
      <c r="BU24" s="171"/>
      <c r="BV24" s="171"/>
      <c r="BW24" s="171"/>
      <c r="BX24" s="171"/>
      <c r="BY24" s="171"/>
      <c r="BZ24" s="171"/>
      <c r="CA24" s="171"/>
      <c r="CB24" s="171"/>
      <c r="CC24" s="171"/>
      <c r="CD24" s="171"/>
      <c r="CE24" s="163"/>
      <c r="CF24" s="164"/>
      <c r="CG24" s="164"/>
      <c r="CH24" s="164"/>
      <c r="CI24" s="164"/>
      <c r="CJ24" s="164"/>
      <c r="CK24" s="164"/>
      <c r="CL24" s="164"/>
      <c r="CM24" s="164"/>
      <c r="CN24" s="164"/>
      <c r="CO24" s="164"/>
      <c r="CP24" s="164"/>
      <c r="CQ24" s="164"/>
      <c r="CR24" s="165"/>
      <c r="CS24" s="163"/>
      <c r="CT24" s="164"/>
      <c r="CU24" s="164"/>
      <c r="CV24" s="164"/>
      <c r="CW24" s="164"/>
      <c r="CX24" s="164"/>
      <c r="CY24" s="164"/>
      <c r="CZ24" s="164"/>
      <c r="DA24" s="164"/>
      <c r="DB24" s="164"/>
      <c r="DC24" s="164"/>
      <c r="DD24" s="164"/>
      <c r="DE24" s="164"/>
      <c r="DF24" s="165"/>
    </row>
    <row r="25" spans="1:48" ht="11.25" customHeight="1">
      <c r="A25" s="170" t="s">
        <v>171</v>
      </c>
      <c r="B25" s="171"/>
      <c r="C25" s="171"/>
      <c r="D25" s="171"/>
      <c r="E25" s="171"/>
      <c r="F25" s="171"/>
      <c r="G25" s="171"/>
      <c r="H25" s="171"/>
      <c r="I25" s="171"/>
      <c r="J25" s="171"/>
      <c r="K25" s="171"/>
      <c r="L25" s="171"/>
      <c r="M25" s="171"/>
      <c r="N25" s="171"/>
      <c r="O25" s="171"/>
      <c r="P25" s="171"/>
      <c r="Q25" s="171"/>
      <c r="R25" s="171"/>
      <c r="S25" s="171"/>
      <c r="T25" s="171"/>
      <c r="U25" s="163"/>
      <c r="V25" s="164"/>
      <c r="W25" s="164"/>
      <c r="X25" s="164"/>
      <c r="Y25" s="164"/>
      <c r="Z25" s="164"/>
      <c r="AA25" s="164"/>
      <c r="AB25" s="164"/>
      <c r="AC25" s="164"/>
      <c r="AD25" s="164"/>
      <c r="AE25" s="164"/>
      <c r="AF25" s="164"/>
      <c r="AG25" s="164"/>
      <c r="AH25" s="165"/>
      <c r="AI25" s="13"/>
      <c r="AJ25" s="13"/>
      <c r="AK25" s="13"/>
      <c r="AL25" s="13"/>
      <c r="AM25" s="13"/>
      <c r="AN25" s="13"/>
      <c r="AO25" s="13"/>
      <c r="AP25" s="13"/>
      <c r="AQ25" s="13"/>
      <c r="AR25" s="13"/>
      <c r="AS25" s="13"/>
      <c r="AT25" s="13"/>
      <c r="AU25" s="13"/>
      <c r="AV25" s="18"/>
    </row>
    <row r="26" spans="1:48" ht="11.25" customHeight="1">
      <c r="A26" s="170" t="s">
        <v>172</v>
      </c>
      <c r="B26" s="171"/>
      <c r="C26" s="171"/>
      <c r="D26" s="171"/>
      <c r="E26" s="171"/>
      <c r="F26" s="171"/>
      <c r="G26" s="171"/>
      <c r="H26" s="171"/>
      <c r="I26" s="171"/>
      <c r="J26" s="171"/>
      <c r="K26" s="171"/>
      <c r="L26" s="171"/>
      <c r="M26" s="171"/>
      <c r="N26" s="171"/>
      <c r="O26" s="171"/>
      <c r="P26" s="171"/>
      <c r="Q26" s="171"/>
      <c r="R26" s="171"/>
      <c r="S26" s="171"/>
      <c r="T26" s="171"/>
      <c r="U26" s="163"/>
      <c r="V26" s="164"/>
      <c r="W26" s="164"/>
      <c r="X26" s="164"/>
      <c r="Y26" s="164"/>
      <c r="Z26" s="164"/>
      <c r="AA26" s="164"/>
      <c r="AB26" s="164"/>
      <c r="AC26" s="164"/>
      <c r="AD26" s="164"/>
      <c r="AE26" s="164"/>
      <c r="AF26" s="164"/>
      <c r="AG26" s="164"/>
      <c r="AH26" s="165"/>
      <c r="AI26" s="13"/>
      <c r="AJ26" s="13"/>
      <c r="AK26" s="13"/>
      <c r="AL26" s="13"/>
      <c r="AM26" s="13"/>
      <c r="AN26" s="13"/>
      <c r="AO26" s="13"/>
      <c r="AP26" s="13"/>
      <c r="AQ26" s="13"/>
      <c r="AR26" s="13"/>
      <c r="AS26" s="13"/>
      <c r="AT26" s="13"/>
      <c r="AU26" s="13"/>
      <c r="AV26" s="18"/>
    </row>
    <row r="27" spans="1:48" ht="11.25" customHeight="1">
      <c r="A27" s="170" t="s">
        <v>173</v>
      </c>
      <c r="B27" s="171"/>
      <c r="C27" s="171"/>
      <c r="D27" s="171"/>
      <c r="E27" s="171"/>
      <c r="F27" s="171"/>
      <c r="G27" s="171"/>
      <c r="H27" s="171"/>
      <c r="I27" s="171"/>
      <c r="J27" s="171"/>
      <c r="K27" s="171"/>
      <c r="L27" s="171"/>
      <c r="M27" s="171"/>
      <c r="N27" s="171"/>
      <c r="O27" s="171"/>
      <c r="P27" s="171"/>
      <c r="Q27" s="171"/>
      <c r="R27" s="171"/>
      <c r="S27" s="171"/>
      <c r="T27" s="171"/>
      <c r="U27" s="163"/>
      <c r="V27" s="164"/>
      <c r="W27" s="164"/>
      <c r="X27" s="164"/>
      <c r="Y27" s="164"/>
      <c r="Z27" s="164"/>
      <c r="AA27" s="164"/>
      <c r="AB27" s="164"/>
      <c r="AC27" s="164"/>
      <c r="AD27" s="164"/>
      <c r="AE27" s="164"/>
      <c r="AF27" s="164"/>
      <c r="AG27" s="164"/>
      <c r="AH27" s="165"/>
      <c r="AI27" s="163"/>
      <c r="AJ27" s="164"/>
      <c r="AK27" s="164"/>
      <c r="AL27" s="164"/>
      <c r="AM27" s="164"/>
      <c r="AN27" s="164"/>
      <c r="AO27" s="164"/>
      <c r="AP27" s="164"/>
      <c r="AQ27" s="164"/>
      <c r="AR27" s="164"/>
      <c r="AS27" s="164"/>
      <c r="AT27" s="164"/>
      <c r="AU27" s="164"/>
      <c r="AV27" s="165"/>
    </row>
    <row r="28" spans="1:48" ht="11.25" customHeight="1">
      <c r="A28" s="10" t="s">
        <v>199</v>
      </c>
      <c r="B28" s="14"/>
      <c r="C28" s="14"/>
      <c r="D28" s="14"/>
      <c r="E28" s="14"/>
      <c r="F28" s="14"/>
      <c r="G28" s="14"/>
      <c r="H28" s="14"/>
      <c r="I28" s="14"/>
      <c r="J28" s="14"/>
      <c r="K28" s="14"/>
      <c r="L28" s="14"/>
      <c r="M28" s="14"/>
      <c r="N28" s="14"/>
      <c r="O28" s="14"/>
      <c r="P28" s="14"/>
      <c r="Q28" s="14"/>
      <c r="R28" s="14"/>
      <c r="S28" s="14"/>
      <c r="T28" s="14"/>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8"/>
    </row>
    <row r="29" spans="1:48" ht="11.25" customHeight="1">
      <c r="A29" s="10"/>
      <c r="B29" s="9"/>
      <c r="C29" s="166" t="s">
        <v>109</v>
      </c>
      <c r="D29" s="166"/>
      <c r="E29" s="166"/>
      <c r="F29" s="166"/>
      <c r="G29" s="166"/>
      <c r="H29" s="166"/>
      <c r="I29" s="166"/>
      <c r="J29" s="166"/>
      <c r="K29" s="166"/>
      <c r="L29" s="166"/>
      <c r="M29" s="166"/>
      <c r="N29" s="166"/>
      <c r="O29" s="166"/>
      <c r="P29" s="166"/>
      <c r="Q29" s="166"/>
      <c r="R29" s="166"/>
      <c r="S29" s="166"/>
      <c r="T29" s="166"/>
      <c r="U29" s="163"/>
      <c r="V29" s="164"/>
      <c r="W29" s="164"/>
      <c r="X29" s="164"/>
      <c r="Y29" s="164"/>
      <c r="Z29" s="164"/>
      <c r="AA29" s="164"/>
      <c r="AB29" s="164"/>
      <c r="AC29" s="164"/>
      <c r="AD29" s="164"/>
      <c r="AE29" s="164"/>
      <c r="AF29" s="164"/>
      <c r="AG29" s="164"/>
      <c r="AH29" s="165"/>
      <c r="AI29" s="13"/>
      <c r="AJ29" s="13"/>
      <c r="AK29" s="13"/>
      <c r="AL29" s="13"/>
      <c r="AM29" s="13"/>
      <c r="AN29" s="13"/>
      <c r="AO29" s="13"/>
      <c r="AP29" s="13"/>
      <c r="AQ29" s="13"/>
      <c r="AR29" s="13"/>
      <c r="AS29" s="13"/>
      <c r="AT29" s="13"/>
      <c r="AU29" s="13"/>
      <c r="AV29" s="18"/>
    </row>
    <row r="30" spans="1:48" ht="11.25" customHeight="1">
      <c r="A30" s="10" t="s">
        <v>200</v>
      </c>
      <c r="B30" s="14"/>
      <c r="C30" s="14"/>
      <c r="D30" s="14"/>
      <c r="E30" s="14"/>
      <c r="F30" s="14"/>
      <c r="G30" s="14"/>
      <c r="H30" s="14"/>
      <c r="I30" s="14"/>
      <c r="J30" s="14"/>
      <c r="K30" s="14"/>
      <c r="L30" s="14"/>
      <c r="M30" s="14"/>
      <c r="N30" s="14"/>
      <c r="O30" s="14"/>
      <c r="P30" s="14"/>
      <c r="Q30" s="14"/>
      <c r="R30" s="14"/>
      <c r="S30" s="14"/>
      <c r="T30" s="14"/>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8"/>
    </row>
    <row r="31" spans="1:48" ht="11.25" customHeight="1">
      <c r="A31" s="10"/>
      <c r="B31" s="9"/>
      <c r="C31" s="166" t="s">
        <v>174</v>
      </c>
      <c r="D31" s="166"/>
      <c r="E31" s="166"/>
      <c r="F31" s="166"/>
      <c r="G31" s="166"/>
      <c r="H31" s="166"/>
      <c r="I31" s="166"/>
      <c r="J31" s="166"/>
      <c r="K31" s="166"/>
      <c r="L31" s="166"/>
      <c r="M31" s="166"/>
      <c r="N31" s="166"/>
      <c r="O31" s="166"/>
      <c r="P31" s="166"/>
      <c r="Q31" s="166"/>
      <c r="R31" s="166"/>
      <c r="S31" s="166"/>
      <c r="T31" s="166"/>
      <c r="U31" s="163"/>
      <c r="V31" s="164"/>
      <c r="W31" s="164"/>
      <c r="X31" s="164"/>
      <c r="Y31" s="164"/>
      <c r="Z31" s="164"/>
      <c r="AA31" s="164"/>
      <c r="AB31" s="164"/>
      <c r="AC31" s="164"/>
      <c r="AD31" s="164"/>
      <c r="AE31" s="164"/>
      <c r="AF31" s="164"/>
      <c r="AG31" s="164"/>
      <c r="AH31" s="165"/>
      <c r="AI31" s="13"/>
      <c r="AJ31" s="13"/>
      <c r="AK31" s="13"/>
      <c r="AL31" s="13"/>
      <c r="AM31" s="13"/>
      <c r="AN31" s="13"/>
      <c r="AO31" s="13"/>
      <c r="AP31" s="13"/>
      <c r="AQ31" s="13"/>
      <c r="AR31" s="13"/>
      <c r="AS31" s="13"/>
      <c r="AT31" s="13"/>
      <c r="AU31" s="13"/>
      <c r="AV31" s="18"/>
    </row>
    <row r="32" spans="1:48" ht="11.25" customHeight="1">
      <c r="A32" s="170" t="s">
        <v>175</v>
      </c>
      <c r="B32" s="171"/>
      <c r="C32" s="171"/>
      <c r="D32" s="171"/>
      <c r="E32" s="171"/>
      <c r="F32" s="171"/>
      <c r="G32" s="171"/>
      <c r="H32" s="171"/>
      <c r="I32" s="171"/>
      <c r="J32" s="171"/>
      <c r="K32" s="171"/>
      <c r="L32" s="171"/>
      <c r="M32" s="171"/>
      <c r="N32" s="171"/>
      <c r="O32" s="171"/>
      <c r="P32" s="171"/>
      <c r="Q32" s="171"/>
      <c r="R32" s="171"/>
      <c r="S32" s="171"/>
      <c r="T32" s="171"/>
      <c r="U32" s="163"/>
      <c r="V32" s="164"/>
      <c r="W32" s="164"/>
      <c r="X32" s="164"/>
      <c r="Y32" s="164"/>
      <c r="Z32" s="164"/>
      <c r="AA32" s="164"/>
      <c r="AB32" s="164"/>
      <c r="AC32" s="164"/>
      <c r="AD32" s="164"/>
      <c r="AE32" s="164"/>
      <c r="AF32" s="164"/>
      <c r="AG32" s="164"/>
      <c r="AH32" s="165"/>
      <c r="AI32" s="163"/>
      <c r="AJ32" s="164"/>
      <c r="AK32" s="164"/>
      <c r="AL32" s="164"/>
      <c r="AM32" s="164"/>
      <c r="AN32" s="164"/>
      <c r="AO32" s="164"/>
      <c r="AP32" s="164"/>
      <c r="AQ32" s="164"/>
      <c r="AR32" s="164"/>
      <c r="AS32" s="164"/>
      <c r="AT32" s="164"/>
      <c r="AU32" s="164"/>
      <c r="AV32" s="165"/>
    </row>
    <row r="33" spans="1:48" ht="11.25" customHeight="1">
      <c r="A33" s="178" t="s">
        <v>176</v>
      </c>
      <c r="B33" s="179"/>
      <c r="C33" s="179"/>
      <c r="D33" s="179"/>
      <c r="E33" s="179"/>
      <c r="F33" s="179"/>
      <c r="G33" s="179"/>
      <c r="H33" s="179"/>
      <c r="I33" s="179"/>
      <c r="J33" s="179"/>
      <c r="K33" s="179"/>
      <c r="L33" s="179"/>
      <c r="M33" s="179"/>
      <c r="N33" s="179"/>
      <c r="O33" s="179"/>
      <c r="P33" s="179"/>
      <c r="Q33" s="179"/>
      <c r="R33" s="179"/>
      <c r="S33" s="179"/>
      <c r="T33" s="179"/>
      <c r="U33" s="163"/>
      <c r="V33" s="164"/>
      <c r="W33" s="164"/>
      <c r="X33" s="164"/>
      <c r="Y33" s="164"/>
      <c r="Z33" s="164"/>
      <c r="AA33" s="164"/>
      <c r="AB33" s="164"/>
      <c r="AC33" s="164"/>
      <c r="AD33" s="164"/>
      <c r="AE33" s="164"/>
      <c r="AF33" s="164"/>
      <c r="AG33" s="164"/>
      <c r="AH33" s="165"/>
      <c r="AI33" s="163"/>
      <c r="AJ33" s="164"/>
      <c r="AK33" s="164"/>
      <c r="AL33" s="164"/>
      <c r="AM33" s="164"/>
      <c r="AN33" s="164"/>
      <c r="AO33" s="164"/>
      <c r="AP33" s="164"/>
      <c r="AQ33" s="164"/>
      <c r="AR33" s="164"/>
      <c r="AS33" s="164"/>
      <c r="AT33" s="164"/>
      <c r="AU33" s="164"/>
      <c r="AV33" s="165"/>
    </row>
  </sheetData>
  <sheetProtection password="C7DA" sheet="1"/>
  <mergeCells count="95">
    <mergeCell ref="AI27:AV27"/>
    <mergeCell ref="AI24:AV24"/>
    <mergeCell ref="AI32:AV32"/>
    <mergeCell ref="AI33:AV33"/>
    <mergeCell ref="A22:AV22"/>
    <mergeCell ref="BK23:CD23"/>
    <mergeCell ref="C31:T31"/>
    <mergeCell ref="A32:T32"/>
    <mergeCell ref="U24:AH24"/>
    <mergeCell ref="U25:AH25"/>
    <mergeCell ref="U27:AH27"/>
    <mergeCell ref="A24:T24"/>
    <mergeCell ref="A25:T25"/>
    <mergeCell ref="A33:T33"/>
    <mergeCell ref="U29:AH29"/>
    <mergeCell ref="U31:AH31"/>
    <mergeCell ref="U32:AH32"/>
    <mergeCell ref="U33:AH33"/>
    <mergeCell ref="C29:T29"/>
    <mergeCell ref="A27:T27"/>
    <mergeCell ref="CE23:CR23"/>
    <mergeCell ref="CS23:DF23"/>
    <mergeCell ref="BK24:CD24"/>
    <mergeCell ref="CE24:CR24"/>
    <mergeCell ref="CS24:DF24"/>
    <mergeCell ref="A26:T26"/>
    <mergeCell ref="U26:AH26"/>
    <mergeCell ref="A7:BJ7"/>
    <mergeCell ref="BK7:DT7"/>
    <mergeCell ref="A23:T23"/>
    <mergeCell ref="U23:AH23"/>
    <mergeCell ref="AI23:AV23"/>
    <mergeCell ref="CE19:CR19"/>
    <mergeCell ref="CS19:DF19"/>
    <mergeCell ref="BM13:CD13"/>
    <mergeCell ref="C19:T19"/>
    <mergeCell ref="U19:AH19"/>
    <mergeCell ref="AI19:AV19"/>
    <mergeCell ref="A20:T20"/>
    <mergeCell ref="U20:AH20"/>
    <mergeCell ref="AI20:AV20"/>
    <mergeCell ref="DG12:DT12"/>
    <mergeCell ref="BM12:CD12"/>
    <mergeCell ref="CE12:CR12"/>
    <mergeCell ref="BK19:CD19"/>
    <mergeCell ref="CE13:CR13"/>
    <mergeCell ref="BM15:CD15"/>
    <mergeCell ref="BM17:CD17"/>
    <mergeCell ref="BM18:CD18"/>
    <mergeCell ref="CE15:CR15"/>
    <mergeCell ref="CE17:CR17"/>
    <mergeCell ref="AI16:AV16"/>
    <mergeCell ref="AW16:BJ16"/>
    <mergeCell ref="CE18:CR18"/>
    <mergeCell ref="BM11:CD11"/>
    <mergeCell ref="CE11:CR11"/>
    <mergeCell ref="CS11:DF11"/>
    <mergeCell ref="DG11:DT11"/>
    <mergeCell ref="CE10:CR10"/>
    <mergeCell ref="AW12:BJ12"/>
    <mergeCell ref="BM10:CD10"/>
    <mergeCell ref="CS12:DF12"/>
    <mergeCell ref="C17:T17"/>
    <mergeCell ref="U17:AH17"/>
    <mergeCell ref="C16:T16"/>
    <mergeCell ref="U16:AH16"/>
    <mergeCell ref="AI13:AV13"/>
    <mergeCell ref="AW13:BJ13"/>
    <mergeCell ref="U14:AH14"/>
    <mergeCell ref="AI14:AV14"/>
    <mergeCell ref="AW14:BJ14"/>
    <mergeCell ref="C14:T14"/>
    <mergeCell ref="U10:AH10"/>
    <mergeCell ref="AI10:AV10"/>
    <mergeCell ref="U11:AH11"/>
    <mergeCell ref="AI11:AV11"/>
    <mergeCell ref="U12:AH12"/>
    <mergeCell ref="AI12:AV12"/>
    <mergeCell ref="C11:T11"/>
    <mergeCell ref="U13:AH13"/>
    <mergeCell ref="C12:T12"/>
    <mergeCell ref="AW10:BJ10"/>
    <mergeCell ref="AW11:BJ11"/>
    <mergeCell ref="U8:AH8"/>
    <mergeCell ref="A8:T8"/>
    <mergeCell ref="C13:T13"/>
    <mergeCell ref="AI8:AV8"/>
    <mergeCell ref="C10:T10"/>
    <mergeCell ref="DG8:DT8"/>
    <mergeCell ref="AW8:BJ8"/>
    <mergeCell ref="BK8:CD8"/>
    <mergeCell ref="CE8:CR8"/>
    <mergeCell ref="CS8:DF8"/>
    <mergeCell ref="CS10:DF10"/>
    <mergeCell ref="DG10:DT10"/>
  </mergeCells>
  <dataValidations count="3">
    <dataValidation allowBlank="1" showInputMessage="1" showErrorMessage="1" imeMode="off" sqref="U29:AH29 U31:AH31"/>
    <dataValidation type="whole" operator="greaterThanOrEqual" allowBlank="1" showInputMessage="1" showErrorMessage="1" imeMode="off" sqref="U10:BJ13 U17:AH17 U19:AV20 U24:AV24 U25:AH25 U33:AV33 CE10:DT12 CE13:CR13 CE15:CR15 CE17:CR17 CE24:DF24">
      <formula1>0</formula1>
    </dataValidation>
    <dataValidation type="whole" allowBlank="1" showInputMessage="1" showErrorMessage="1" imeMode="off" sqref="U16:BJ16 U26:AH27 AI27:AV27 U32:AV32 CE18:CR18 CE19:DF19 U14:BJ14">
      <formula1>-999999999</formula1>
      <formula2>999999999</formula2>
    </dataValidation>
  </dataValidations>
  <printOptions/>
  <pageMargins left="0.3937007874015748" right="0.3937007874015748" top="0.7874015748031497" bottom="0.3937007874015748"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T64"/>
  <sheetViews>
    <sheetView showGridLines="0" showRowColHeaders="0" zoomScale="120" zoomScaleNormal="120" zoomScaleSheetLayoutView="120" zoomScalePageLayoutView="0" workbookViewId="0" topLeftCell="A22">
      <selection activeCell="BN60" sqref="BN60:BW60"/>
    </sheetView>
  </sheetViews>
  <sheetFormatPr defaultColWidth="0.875" defaultRowHeight="11.25" customHeight="1"/>
  <cols>
    <col min="1" max="16384" width="0.875" style="2" customWidth="1"/>
  </cols>
  <sheetData>
    <row r="1" ht="14.25" customHeight="1">
      <c r="A1" s="1" t="s">
        <v>504</v>
      </c>
    </row>
    <row r="3" ht="11.25" customHeight="1">
      <c r="A3" s="4" t="s">
        <v>335</v>
      </c>
    </row>
    <row r="5" spans="1:163" ht="11.25" customHeight="1">
      <c r="A5" s="132" t="s">
        <v>178</v>
      </c>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8" t="s">
        <v>179</v>
      </c>
      <c r="BO5" s="188"/>
      <c r="BP5" s="188"/>
      <c r="BQ5" s="188"/>
      <c r="BR5" s="188"/>
      <c r="BS5" s="188"/>
      <c r="BT5" s="188"/>
      <c r="BU5" s="188"/>
      <c r="BV5" s="188"/>
      <c r="BW5" s="189"/>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19"/>
    </row>
    <row r="6" spans="1:163" ht="11.25" customHeight="1">
      <c r="A6" s="10" t="s">
        <v>505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20"/>
      <c r="BO6" s="20"/>
      <c r="BP6" s="20"/>
      <c r="BQ6" s="20"/>
      <c r="BR6" s="20"/>
      <c r="BS6" s="20"/>
      <c r="BT6" s="20"/>
      <c r="BU6" s="20"/>
      <c r="BV6" s="20"/>
      <c r="BW6" s="20"/>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17"/>
    </row>
    <row r="7" spans="1:163" ht="11.25" customHeight="1">
      <c r="A7" s="10"/>
      <c r="B7" s="9"/>
      <c r="C7" s="9" t="s">
        <v>180</v>
      </c>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151"/>
      <c r="BO7" s="180"/>
      <c r="BP7" s="180"/>
      <c r="BQ7" s="180"/>
      <c r="BR7" s="180"/>
      <c r="BS7" s="180"/>
      <c r="BT7" s="180"/>
      <c r="BU7" s="180"/>
      <c r="BV7" s="180"/>
      <c r="BW7" s="181"/>
      <c r="BX7" s="9" t="s">
        <v>391</v>
      </c>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17"/>
    </row>
    <row r="8" spans="1:163" ht="11.25" customHeight="1">
      <c r="A8" s="71"/>
      <c r="B8" s="68"/>
      <c r="C8" s="68" t="s">
        <v>371</v>
      </c>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151"/>
      <c r="BO8" s="180"/>
      <c r="BP8" s="180"/>
      <c r="BQ8" s="180"/>
      <c r="BR8" s="180"/>
      <c r="BS8" s="180"/>
      <c r="BT8" s="180"/>
      <c r="BU8" s="180"/>
      <c r="BV8" s="180"/>
      <c r="BW8" s="181"/>
      <c r="BX8" s="68" t="s">
        <v>391</v>
      </c>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9"/>
    </row>
    <row r="9" spans="1:163" ht="11.25" customHeight="1">
      <c r="A9" s="71"/>
      <c r="B9" s="68"/>
      <c r="C9" s="68" t="s">
        <v>374</v>
      </c>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151"/>
      <c r="BO9" s="180"/>
      <c r="BP9" s="180"/>
      <c r="BQ9" s="180"/>
      <c r="BR9" s="180"/>
      <c r="BS9" s="180"/>
      <c r="BT9" s="180"/>
      <c r="BU9" s="180"/>
      <c r="BV9" s="180"/>
      <c r="BW9" s="181"/>
      <c r="BX9" s="68" t="s">
        <v>391</v>
      </c>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68"/>
      <c r="FE9" s="68"/>
      <c r="FF9" s="68"/>
      <c r="FG9" s="69"/>
    </row>
    <row r="10" spans="1:163" ht="11.25" customHeight="1">
      <c r="A10" s="10"/>
      <c r="B10" s="9"/>
      <c r="C10" s="9" t="s">
        <v>181</v>
      </c>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151"/>
      <c r="BO10" s="180"/>
      <c r="BP10" s="180"/>
      <c r="BQ10" s="180"/>
      <c r="BR10" s="180"/>
      <c r="BS10" s="180"/>
      <c r="BT10" s="180"/>
      <c r="BU10" s="180"/>
      <c r="BV10" s="180"/>
      <c r="BW10" s="181"/>
      <c r="BX10" s="9" t="s">
        <v>190</v>
      </c>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17"/>
    </row>
    <row r="11" spans="1:163" ht="11.25" customHeight="1">
      <c r="A11" s="10"/>
      <c r="B11" s="9"/>
      <c r="C11" s="9" t="s">
        <v>182</v>
      </c>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151"/>
      <c r="BO11" s="180"/>
      <c r="BP11" s="180"/>
      <c r="BQ11" s="180"/>
      <c r="BR11" s="180"/>
      <c r="BS11" s="180"/>
      <c r="BT11" s="180"/>
      <c r="BU11" s="180"/>
      <c r="BV11" s="180"/>
      <c r="BW11" s="181"/>
      <c r="BX11" s="9" t="s">
        <v>190</v>
      </c>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17"/>
    </row>
    <row r="12" spans="1:163" ht="11.25" customHeight="1">
      <c r="A12" s="10"/>
      <c r="B12" s="9"/>
      <c r="C12" s="9" t="s">
        <v>183</v>
      </c>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151"/>
      <c r="BO12" s="180"/>
      <c r="BP12" s="180"/>
      <c r="BQ12" s="180"/>
      <c r="BR12" s="180"/>
      <c r="BS12" s="180"/>
      <c r="BT12" s="180"/>
      <c r="BU12" s="180"/>
      <c r="BV12" s="180"/>
      <c r="BW12" s="181"/>
      <c r="BX12" s="9" t="s">
        <v>190</v>
      </c>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17"/>
    </row>
    <row r="13" spans="1:163" ht="11.25" customHeight="1">
      <c r="A13" s="10"/>
      <c r="B13" s="9"/>
      <c r="C13" s="9" t="s">
        <v>470</v>
      </c>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11"/>
      <c r="BO13" s="11"/>
      <c r="BP13" s="11"/>
      <c r="BQ13" s="11"/>
      <c r="BR13" s="11"/>
      <c r="BS13" s="11"/>
      <c r="BT13" s="11"/>
      <c r="BU13" s="11"/>
      <c r="BV13" s="11"/>
      <c r="BW13" s="11"/>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17"/>
    </row>
    <row r="14" spans="1:163" ht="11.25" customHeight="1">
      <c r="A14" s="5"/>
      <c r="B14" s="6"/>
      <c r="C14" s="6" t="s">
        <v>471</v>
      </c>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151"/>
      <c r="BO14" s="180"/>
      <c r="BP14" s="180"/>
      <c r="BQ14" s="180"/>
      <c r="BR14" s="180"/>
      <c r="BS14" s="180"/>
      <c r="BT14" s="180"/>
      <c r="BU14" s="180"/>
      <c r="BV14" s="180"/>
      <c r="BW14" s="181"/>
      <c r="BX14" s="6" t="s">
        <v>393</v>
      </c>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19"/>
    </row>
    <row r="15" spans="1:163" ht="11.25" customHeight="1">
      <c r="A15" s="5"/>
      <c r="B15" s="6"/>
      <c r="C15" s="6" t="s">
        <v>472</v>
      </c>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19"/>
      <c r="BN15" s="152"/>
      <c r="BO15" s="180"/>
      <c r="BP15" s="180"/>
      <c r="BQ15" s="180"/>
      <c r="BR15" s="180"/>
      <c r="BS15" s="180"/>
      <c r="BT15" s="180"/>
      <c r="BU15" s="180"/>
      <c r="BV15" s="180"/>
      <c r="BW15" s="180"/>
      <c r="BX15" s="5" t="s">
        <v>396</v>
      </c>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19"/>
    </row>
    <row r="16" spans="1:163" ht="11.25" customHeight="1">
      <c r="A16" s="7"/>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8"/>
      <c r="BX16" s="7" t="s">
        <v>395</v>
      </c>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8"/>
    </row>
    <row r="17" spans="1:163" ht="11.25" customHeight="1">
      <c r="A17" s="10"/>
      <c r="B17" s="9"/>
      <c r="C17" s="9" t="s">
        <v>473</v>
      </c>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151"/>
      <c r="BO17" s="180"/>
      <c r="BP17" s="180"/>
      <c r="BQ17" s="180"/>
      <c r="BR17" s="180"/>
      <c r="BS17" s="180"/>
      <c r="BT17" s="180"/>
      <c r="BU17" s="180"/>
      <c r="BV17" s="180"/>
      <c r="BW17" s="181"/>
      <c r="BX17" s="9" t="s">
        <v>394</v>
      </c>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17"/>
    </row>
    <row r="18" spans="1:163" ht="11.25" customHeight="1">
      <c r="A18" s="5"/>
      <c r="B18" s="6"/>
      <c r="C18" s="6" t="s">
        <v>474</v>
      </c>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11"/>
      <c r="BO18" s="11"/>
      <c r="BP18" s="11"/>
      <c r="BQ18" s="11"/>
      <c r="BR18" s="11"/>
      <c r="BS18" s="11"/>
      <c r="BT18" s="11"/>
      <c r="BU18" s="11"/>
      <c r="BV18" s="11"/>
      <c r="BW18" s="11"/>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19"/>
    </row>
    <row r="19" spans="1:163" ht="11.25" customHeight="1">
      <c r="A19" s="5"/>
      <c r="B19" s="6"/>
      <c r="C19" s="6" t="s">
        <v>475</v>
      </c>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151"/>
      <c r="BO19" s="180"/>
      <c r="BP19" s="180"/>
      <c r="BQ19" s="180"/>
      <c r="BR19" s="180"/>
      <c r="BS19" s="180"/>
      <c r="BT19" s="180"/>
      <c r="BU19" s="180"/>
      <c r="BV19" s="180"/>
      <c r="BW19" s="181"/>
      <c r="BX19" s="9" t="s">
        <v>413</v>
      </c>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19"/>
    </row>
    <row r="20" spans="1:163" ht="11.25" customHeight="1">
      <c r="A20" s="5"/>
      <c r="B20" s="6"/>
      <c r="C20" s="6" t="s">
        <v>476</v>
      </c>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151"/>
      <c r="BO20" s="180"/>
      <c r="BP20" s="180"/>
      <c r="BQ20" s="180"/>
      <c r="BR20" s="180"/>
      <c r="BS20" s="180"/>
      <c r="BT20" s="180"/>
      <c r="BU20" s="180"/>
      <c r="BV20" s="180"/>
      <c r="BW20" s="181"/>
      <c r="BX20" s="6" t="s">
        <v>410</v>
      </c>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19"/>
    </row>
    <row r="21" spans="1:163" ht="11.25" customHeight="1">
      <c r="A21" s="7"/>
      <c r="B21" s="11"/>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8"/>
      <c r="BX21" s="11" t="s">
        <v>411</v>
      </c>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8"/>
    </row>
    <row r="22" spans="1:163" ht="11.25" customHeight="1">
      <c r="A22" s="10"/>
      <c r="B22" s="9"/>
      <c r="C22" s="9" t="s">
        <v>477</v>
      </c>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151"/>
      <c r="BO22" s="180"/>
      <c r="BP22" s="180"/>
      <c r="BQ22" s="180"/>
      <c r="BR22" s="180"/>
      <c r="BS22" s="180"/>
      <c r="BT22" s="180"/>
      <c r="BU22" s="180"/>
      <c r="BV22" s="180"/>
      <c r="BW22" s="181"/>
      <c r="BX22" s="9" t="s">
        <v>424</v>
      </c>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17"/>
    </row>
    <row r="23" spans="1:163" ht="11.25" customHeight="1">
      <c r="A23" s="5"/>
      <c r="B23" s="6"/>
      <c r="C23" s="6" t="s">
        <v>478</v>
      </c>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151"/>
      <c r="BO23" s="180"/>
      <c r="BP23" s="180"/>
      <c r="BQ23" s="180"/>
      <c r="BR23" s="180"/>
      <c r="BS23" s="180"/>
      <c r="BT23" s="180"/>
      <c r="BU23" s="180"/>
      <c r="BV23" s="180"/>
      <c r="BW23" s="181"/>
      <c r="BX23" s="5" t="s">
        <v>425</v>
      </c>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19"/>
    </row>
    <row r="24" spans="1:163" ht="11.25" customHeight="1">
      <c r="A24" s="7"/>
      <c r="B24" s="11"/>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8"/>
      <c r="BX24" s="11" t="s">
        <v>423</v>
      </c>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8"/>
    </row>
    <row r="25" spans="1:163" ht="11.25" customHeight="1">
      <c r="A25" s="10"/>
      <c r="B25" s="9"/>
      <c r="C25" s="9" t="s">
        <v>412</v>
      </c>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151"/>
      <c r="BO25" s="180"/>
      <c r="BP25" s="180"/>
      <c r="BQ25" s="180"/>
      <c r="BR25" s="180"/>
      <c r="BS25" s="180"/>
      <c r="BT25" s="180"/>
      <c r="BU25" s="180"/>
      <c r="BV25" s="180"/>
      <c r="BW25" s="181"/>
      <c r="BX25" s="9" t="s">
        <v>426</v>
      </c>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17"/>
    </row>
    <row r="26" spans="1:163" ht="11.25" customHeight="1">
      <c r="A26" s="10"/>
      <c r="B26" s="9"/>
      <c r="C26" s="9" t="s">
        <v>483</v>
      </c>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17"/>
    </row>
    <row r="27" spans="1:163" ht="11.25" customHeight="1">
      <c r="A27" s="5"/>
      <c r="B27" s="6"/>
      <c r="C27" s="6" t="s">
        <v>479</v>
      </c>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7"/>
      <c r="AH27" s="5"/>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19"/>
      <c r="BN27" s="151"/>
      <c r="BO27" s="152"/>
      <c r="BP27" s="152"/>
      <c r="BQ27" s="152"/>
      <c r="BR27" s="152"/>
      <c r="BS27" s="152"/>
      <c r="BT27" s="152"/>
      <c r="BU27" s="152"/>
      <c r="BV27" s="152"/>
      <c r="BW27" s="155"/>
      <c r="BX27" s="5" t="s">
        <v>482</v>
      </c>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19"/>
    </row>
    <row r="28" spans="1:163" ht="11.25" customHeight="1">
      <c r="A28" s="12"/>
      <c r="B28" s="13"/>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9"/>
      <c r="BX28" s="12"/>
      <c r="BY28" s="13"/>
      <c r="BZ28" s="13" t="s">
        <v>459</v>
      </c>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8"/>
    </row>
    <row r="29" spans="1:163" ht="11.25" customHeight="1">
      <c r="A29" s="12"/>
      <c r="B29" s="13"/>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8"/>
      <c r="BX29" s="12"/>
      <c r="BY29" s="13"/>
      <c r="BZ29" s="13" t="s">
        <v>460</v>
      </c>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8"/>
    </row>
    <row r="30" spans="1:163" ht="11.25" customHeight="1">
      <c r="A30" s="12"/>
      <c r="B30" s="13"/>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8"/>
      <c r="BX30" s="12"/>
      <c r="BY30" s="13"/>
      <c r="BZ30" s="13" t="s">
        <v>461</v>
      </c>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8"/>
    </row>
    <row r="31" spans="1:163" ht="11.25" customHeight="1">
      <c r="A31" s="12"/>
      <c r="B31" s="13"/>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8"/>
      <c r="BX31" s="12"/>
      <c r="BY31" s="13"/>
      <c r="BZ31" s="13" t="s">
        <v>462</v>
      </c>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8"/>
    </row>
    <row r="32" spans="1:163" ht="11.25" customHeight="1">
      <c r="A32" s="7"/>
      <c r="B32" s="11"/>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8"/>
      <c r="BX32" s="7"/>
      <c r="BY32" s="11"/>
      <c r="BZ32" s="11" t="s">
        <v>463</v>
      </c>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8"/>
    </row>
    <row r="33" spans="1:163" ht="11.25" customHeight="1">
      <c r="A33" s="5"/>
      <c r="B33" s="6"/>
      <c r="C33" s="6" t="s">
        <v>480</v>
      </c>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19"/>
      <c r="BN33" s="182"/>
      <c r="BO33" s="183"/>
      <c r="BP33" s="183"/>
      <c r="BQ33" s="183"/>
      <c r="BR33" s="183"/>
      <c r="BS33" s="183"/>
      <c r="BT33" s="183"/>
      <c r="BU33" s="183"/>
      <c r="BV33" s="183"/>
      <c r="BW33" s="184"/>
      <c r="BX33" s="5" t="s">
        <v>437</v>
      </c>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19"/>
    </row>
    <row r="34" spans="1:163" ht="11.25" customHeight="1">
      <c r="A34" s="12"/>
      <c r="B34" s="13"/>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9"/>
      <c r="BX34" s="12"/>
      <c r="BY34" s="13"/>
      <c r="BZ34" s="13" t="s">
        <v>464</v>
      </c>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8"/>
    </row>
    <row r="35" spans="1:163" ht="11.25" customHeight="1">
      <c r="A35" s="12"/>
      <c r="B35" s="13"/>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8"/>
      <c r="BX35" s="12"/>
      <c r="BY35" s="13"/>
      <c r="BZ35" s="13" t="s">
        <v>465</v>
      </c>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8"/>
    </row>
    <row r="36" spans="1:163" ht="11.25" customHeight="1">
      <c r="A36" s="12"/>
      <c r="B36" s="13"/>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8"/>
      <c r="BX36" s="12"/>
      <c r="BY36" s="13"/>
      <c r="BZ36" s="13" t="s">
        <v>466</v>
      </c>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8"/>
    </row>
    <row r="37" spans="1:163" ht="11.25" customHeight="1">
      <c r="A37" s="7"/>
      <c r="B37" s="11"/>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8"/>
      <c r="BX37" s="7"/>
      <c r="BY37" s="11"/>
      <c r="BZ37" s="11" t="s">
        <v>467</v>
      </c>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8"/>
    </row>
    <row r="38" spans="1:163" ht="11.25" customHeight="1">
      <c r="A38" s="5"/>
      <c r="B38" s="6"/>
      <c r="C38" s="6" t="s">
        <v>481</v>
      </c>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7"/>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151"/>
      <c r="BO38" s="152"/>
      <c r="BP38" s="152"/>
      <c r="BQ38" s="152"/>
      <c r="BR38" s="152"/>
      <c r="BS38" s="152"/>
      <c r="BT38" s="152"/>
      <c r="BU38" s="152"/>
      <c r="BV38" s="152"/>
      <c r="BW38" s="155"/>
      <c r="BX38" s="5" t="s">
        <v>437</v>
      </c>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19"/>
    </row>
    <row r="39" spans="1:163" ht="11.25" customHeight="1">
      <c r="A39" s="12"/>
      <c r="B39" s="13"/>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8"/>
      <c r="BX39" s="12"/>
      <c r="BY39" s="13"/>
      <c r="BZ39" s="13" t="s">
        <v>468</v>
      </c>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8"/>
    </row>
    <row r="40" spans="1:163" ht="11.25" customHeight="1">
      <c r="A40" s="7"/>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8"/>
      <c r="BX40" s="11"/>
      <c r="BY40" s="11"/>
      <c r="BZ40" s="11" t="s">
        <v>469</v>
      </c>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8"/>
    </row>
    <row r="41" spans="1:163" ht="11.25" customHeight="1">
      <c r="A41" s="10" t="s">
        <v>337</v>
      </c>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11"/>
      <c r="BO41" s="11"/>
      <c r="BP41" s="11"/>
      <c r="BQ41" s="11"/>
      <c r="BR41" s="11"/>
      <c r="BS41" s="11"/>
      <c r="BT41" s="11"/>
      <c r="BU41" s="11"/>
      <c r="BV41" s="11"/>
      <c r="BW41" s="11"/>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17"/>
    </row>
    <row r="42" spans="1:163" ht="11.25" customHeight="1">
      <c r="A42" s="10"/>
      <c r="B42" s="9"/>
      <c r="C42" s="9" t="s">
        <v>338</v>
      </c>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151"/>
      <c r="BO42" s="152"/>
      <c r="BP42" s="152"/>
      <c r="BQ42" s="152"/>
      <c r="BR42" s="152"/>
      <c r="BS42" s="152"/>
      <c r="BT42" s="152"/>
      <c r="BU42" s="152"/>
      <c r="BV42" s="152"/>
      <c r="BW42" s="155"/>
      <c r="BX42" s="9" t="s">
        <v>191</v>
      </c>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17"/>
    </row>
    <row r="43" spans="1:163" ht="11.25" customHeight="1">
      <c r="A43" s="10"/>
      <c r="B43" s="9"/>
      <c r="C43" s="9" t="s">
        <v>339</v>
      </c>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151"/>
      <c r="BO43" s="180"/>
      <c r="BP43" s="180"/>
      <c r="BQ43" s="180"/>
      <c r="BR43" s="180"/>
      <c r="BS43" s="180"/>
      <c r="BT43" s="180"/>
      <c r="BU43" s="180"/>
      <c r="BV43" s="180"/>
      <c r="BW43" s="181"/>
      <c r="BX43" s="9" t="s">
        <v>190</v>
      </c>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17"/>
    </row>
    <row r="44" spans="1:163" ht="11.25" customHeight="1">
      <c r="A44" s="10" t="s">
        <v>201</v>
      </c>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11"/>
      <c r="BO44" s="11"/>
      <c r="BP44" s="11"/>
      <c r="BQ44" s="11"/>
      <c r="BR44" s="11"/>
      <c r="BS44" s="11"/>
      <c r="BT44" s="11"/>
      <c r="BU44" s="11"/>
      <c r="BV44" s="11"/>
      <c r="BW44" s="11"/>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17"/>
    </row>
    <row r="45" spans="1:163" ht="11.25" customHeight="1">
      <c r="A45" s="10"/>
      <c r="B45" s="9"/>
      <c r="C45" s="9" t="s">
        <v>184</v>
      </c>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151"/>
      <c r="BO45" s="180"/>
      <c r="BP45" s="180"/>
      <c r="BQ45" s="180"/>
      <c r="BR45" s="180"/>
      <c r="BS45" s="180"/>
      <c r="BT45" s="180"/>
      <c r="BU45" s="180"/>
      <c r="BV45" s="180"/>
      <c r="BW45" s="181"/>
      <c r="BX45" s="9" t="s">
        <v>190</v>
      </c>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17"/>
    </row>
    <row r="46" spans="1:163" ht="11.25" customHeight="1">
      <c r="A46" s="10" t="s">
        <v>202</v>
      </c>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11"/>
      <c r="BO46" s="11"/>
      <c r="BP46" s="11"/>
      <c r="BQ46" s="11"/>
      <c r="BR46" s="11"/>
      <c r="BS46" s="11"/>
      <c r="BT46" s="11"/>
      <c r="BU46" s="11"/>
      <c r="BV46" s="11"/>
      <c r="BW46" s="11"/>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17"/>
    </row>
    <row r="47" spans="1:163" ht="11.25" customHeight="1">
      <c r="A47" s="10"/>
      <c r="B47" s="9"/>
      <c r="C47" s="9" t="s">
        <v>304</v>
      </c>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151"/>
      <c r="BO47" s="180"/>
      <c r="BP47" s="180"/>
      <c r="BQ47" s="180"/>
      <c r="BR47" s="180"/>
      <c r="BS47" s="180"/>
      <c r="BT47" s="180"/>
      <c r="BU47" s="180"/>
      <c r="BV47" s="180"/>
      <c r="BW47" s="181"/>
      <c r="BX47" s="9" t="s">
        <v>190</v>
      </c>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17"/>
    </row>
    <row r="48" spans="1:163" ht="11.25" customHeight="1">
      <c r="A48" s="10"/>
      <c r="B48" s="9"/>
      <c r="C48" s="9" t="s">
        <v>305</v>
      </c>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151"/>
      <c r="BO48" s="180"/>
      <c r="BP48" s="180"/>
      <c r="BQ48" s="180"/>
      <c r="BR48" s="180"/>
      <c r="BS48" s="180"/>
      <c r="BT48" s="180"/>
      <c r="BU48" s="180"/>
      <c r="BV48" s="180"/>
      <c r="BW48" s="181"/>
      <c r="BX48" s="9" t="s">
        <v>190</v>
      </c>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17"/>
    </row>
    <row r="49" spans="1:163" ht="11.25" customHeight="1">
      <c r="A49" s="10" t="s">
        <v>203</v>
      </c>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17"/>
    </row>
    <row r="50" spans="1:163" ht="11.25" customHeight="1">
      <c r="A50" s="12"/>
      <c r="B50" s="13"/>
      <c r="C50" s="13" t="s">
        <v>185</v>
      </c>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51"/>
      <c r="BO50" s="180"/>
      <c r="BP50" s="180"/>
      <c r="BQ50" s="180"/>
      <c r="BR50" s="180"/>
      <c r="BS50" s="180"/>
      <c r="BT50" s="180"/>
      <c r="BU50" s="180"/>
      <c r="BV50" s="180"/>
      <c r="BW50" s="181"/>
      <c r="BX50" s="13" t="s">
        <v>437</v>
      </c>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8"/>
    </row>
    <row r="51" spans="1:163" ht="11.25" customHeight="1">
      <c r="A51" s="12"/>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9"/>
      <c r="BX51" s="13"/>
      <c r="BY51" s="13"/>
      <c r="BZ51" s="13" t="s">
        <v>438</v>
      </c>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8"/>
    </row>
    <row r="52" spans="1:176" ht="11.25" customHeight="1">
      <c r="A52" s="12"/>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8"/>
      <c r="BX52" s="13"/>
      <c r="BY52" s="13"/>
      <c r="BZ52" s="13" t="s">
        <v>187</v>
      </c>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8"/>
      <c r="FT52" s="13"/>
    </row>
    <row r="53" spans="1:176" ht="11.25" customHeight="1">
      <c r="A53" s="12"/>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8"/>
      <c r="BX53" s="13"/>
      <c r="BY53" s="13"/>
      <c r="BZ53" s="13" t="s">
        <v>186</v>
      </c>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8"/>
      <c r="FT53" s="13"/>
    </row>
    <row r="54" spans="1:176" ht="11.25" customHeight="1">
      <c r="A54" s="7"/>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8"/>
      <c r="BX54" s="11"/>
      <c r="BY54" s="11"/>
      <c r="BZ54" s="11" t="s">
        <v>334</v>
      </c>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8"/>
      <c r="FT54" s="13"/>
    </row>
    <row r="55" spans="1:176" ht="11.25" customHeight="1">
      <c r="A55" s="10"/>
      <c r="B55" s="9"/>
      <c r="C55" s="9" t="s">
        <v>188</v>
      </c>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151"/>
      <c r="BO55" s="180"/>
      <c r="BP55" s="180"/>
      <c r="BQ55" s="180"/>
      <c r="BR55" s="180"/>
      <c r="BS55" s="180"/>
      <c r="BT55" s="180"/>
      <c r="BU55" s="180"/>
      <c r="BV55" s="180"/>
      <c r="BW55" s="181"/>
      <c r="BX55" s="9" t="s">
        <v>192</v>
      </c>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17"/>
      <c r="FT55" s="100"/>
    </row>
    <row r="56" spans="1:176" ht="11.25" customHeight="1">
      <c r="A56" s="7"/>
      <c r="B56" s="11"/>
      <c r="C56" s="11" t="s">
        <v>189</v>
      </c>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85"/>
      <c r="BO56" s="186"/>
      <c r="BP56" s="186"/>
      <c r="BQ56" s="186"/>
      <c r="BR56" s="186"/>
      <c r="BS56" s="186"/>
      <c r="BT56" s="186"/>
      <c r="BU56" s="186"/>
      <c r="BV56" s="186"/>
      <c r="BW56" s="187"/>
      <c r="BX56" s="11" t="s">
        <v>192</v>
      </c>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8"/>
      <c r="FT56" s="13"/>
    </row>
    <row r="57" spans="1:176" ht="11.25" customHeight="1">
      <c r="A57" s="10" t="s">
        <v>340</v>
      </c>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11"/>
      <c r="BO57" s="11"/>
      <c r="BP57" s="11"/>
      <c r="BQ57" s="11"/>
      <c r="BR57" s="11"/>
      <c r="BS57" s="11"/>
      <c r="BT57" s="11"/>
      <c r="BU57" s="11"/>
      <c r="BV57" s="11"/>
      <c r="BW57" s="11"/>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17"/>
      <c r="FT57" s="13"/>
    </row>
    <row r="58" spans="1:163" ht="11.25" customHeight="1">
      <c r="A58" s="10"/>
      <c r="B58" s="9"/>
      <c r="C58" s="9" t="s">
        <v>341</v>
      </c>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151"/>
      <c r="BO58" s="180"/>
      <c r="BP58" s="180"/>
      <c r="BQ58" s="180"/>
      <c r="BR58" s="180"/>
      <c r="BS58" s="180"/>
      <c r="BT58" s="180"/>
      <c r="BU58" s="180"/>
      <c r="BV58" s="180"/>
      <c r="BW58" s="181"/>
      <c r="BX58" s="11" t="s">
        <v>342</v>
      </c>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17"/>
    </row>
    <row r="59" spans="1:163" ht="11.25" customHeight="1">
      <c r="A59" s="10" t="s">
        <v>506</v>
      </c>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11"/>
      <c r="BO59" s="11"/>
      <c r="BP59" s="11"/>
      <c r="BQ59" s="11"/>
      <c r="BR59" s="11"/>
      <c r="BS59" s="11"/>
      <c r="BT59" s="11"/>
      <c r="BU59" s="11"/>
      <c r="BV59" s="11"/>
      <c r="BW59" s="11"/>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17"/>
    </row>
    <row r="60" spans="1:163" ht="11.25" customHeight="1">
      <c r="A60" s="10"/>
      <c r="B60" s="9"/>
      <c r="C60" s="9" t="s">
        <v>431</v>
      </c>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151"/>
      <c r="BO60" s="180"/>
      <c r="BP60" s="180"/>
      <c r="BQ60" s="180"/>
      <c r="BR60" s="180"/>
      <c r="BS60" s="180"/>
      <c r="BT60" s="180"/>
      <c r="BU60" s="180"/>
      <c r="BV60" s="180"/>
      <c r="BW60" s="181"/>
      <c r="BX60" s="9" t="s">
        <v>190</v>
      </c>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17"/>
    </row>
    <row r="61" spans="1:163" ht="11.25" customHeight="1">
      <c r="A61" s="10"/>
      <c r="B61" s="9"/>
      <c r="C61" s="9" t="s">
        <v>343</v>
      </c>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151"/>
      <c r="BO61" s="180"/>
      <c r="BP61" s="180"/>
      <c r="BQ61" s="180"/>
      <c r="BR61" s="180"/>
      <c r="BS61" s="180"/>
      <c r="BT61" s="180"/>
      <c r="BU61" s="180"/>
      <c r="BV61" s="180"/>
      <c r="BW61" s="181"/>
      <c r="BX61" s="9" t="s">
        <v>190</v>
      </c>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17"/>
    </row>
    <row r="62" spans="1:163" ht="11.25" customHeight="1">
      <c r="A62" s="10"/>
      <c r="B62" s="9"/>
      <c r="C62" s="9" t="s">
        <v>344</v>
      </c>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151"/>
      <c r="BO62" s="180"/>
      <c r="BP62" s="180"/>
      <c r="BQ62" s="180"/>
      <c r="BR62" s="180"/>
      <c r="BS62" s="180"/>
      <c r="BT62" s="180"/>
      <c r="BU62" s="180"/>
      <c r="BV62" s="180"/>
      <c r="BW62" s="181"/>
      <c r="BX62" s="9" t="s">
        <v>190</v>
      </c>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17"/>
    </row>
    <row r="64" ht="11.25" customHeight="1">
      <c r="A64" s="2" t="s">
        <v>345</v>
      </c>
    </row>
  </sheetData>
  <sheetProtection password="C7DA" sheet="1"/>
  <mergeCells count="31">
    <mergeCell ref="A5:BM5"/>
    <mergeCell ref="BN5:BW5"/>
    <mergeCell ref="BN7:BW7"/>
    <mergeCell ref="BN8:BW8"/>
    <mergeCell ref="BN10:BW10"/>
    <mergeCell ref="BN9:BW9"/>
    <mergeCell ref="BN20:BW20"/>
    <mergeCell ref="BN55:BW55"/>
    <mergeCell ref="BN48:BW48"/>
    <mergeCell ref="BN60:BW60"/>
    <mergeCell ref="BN58:BW58"/>
    <mergeCell ref="BN11:BW11"/>
    <mergeCell ref="BN45:BW45"/>
    <mergeCell ref="BN19:BW19"/>
    <mergeCell ref="BN43:BW43"/>
    <mergeCell ref="BN62:BW62"/>
    <mergeCell ref="BN27:BW27"/>
    <mergeCell ref="BN33:BW33"/>
    <mergeCell ref="BN38:BW38"/>
    <mergeCell ref="BN56:BW56"/>
    <mergeCell ref="BN61:BW61"/>
    <mergeCell ref="BN22:BW22"/>
    <mergeCell ref="BN12:BW12"/>
    <mergeCell ref="BN23:BW23"/>
    <mergeCell ref="BN25:BW25"/>
    <mergeCell ref="BN14:BW14"/>
    <mergeCell ref="BN50:BW50"/>
    <mergeCell ref="BN47:BW47"/>
    <mergeCell ref="BN15:BW15"/>
    <mergeCell ref="BN17:BW17"/>
    <mergeCell ref="BN42:BW42"/>
  </mergeCells>
  <dataValidations count="8">
    <dataValidation type="whole" operator="greaterThanOrEqual" allowBlank="1" showInputMessage="1" showErrorMessage="1" imeMode="off" sqref="BN55:BW56 BN42:BW42 BN58:BW58">
      <formula1>0</formula1>
    </dataValidation>
    <dataValidation type="whole" allowBlank="1" showInputMessage="1" showErrorMessage="1" imeMode="off" sqref="BN60:BW62 BN45:BW45 BN47:BW48 BN43:BW43 BN10:BW12">
      <formula1>1</formula1>
      <formula2>2</formula2>
    </dataValidation>
    <dataValidation type="whole" allowBlank="1" showInputMessage="1" showErrorMessage="1" imeMode="off" sqref="BN50:BW50">
      <formula1>1</formula1>
      <formula2>4</formula2>
    </dataValidation>
    <dataValidation type="whole" allowBlank="1" showInputMessage="1" showErrorMessage="1" imeMode="off" sqref="BN7:BW9">
      <formula1>1</formula1>
      <formula2>3</formula2>
    </dataValidation>
    <dataValidation type="whole" operator="greaterThanOrEqual" allowBlank="1" showInputMessage="1" showErrorMessage="1" sqref="BN14:BW15 BN25:BW25 BN22:BW23 BN17:BW17 BN19:BW20">
      <formula1>0</formula1>
    </dataValidation>
    <dataValidation type="whole" allowBlank="1" showInputMessage="1" showErrorMessage="1" sqref="BN33:BW33">
      <formula1>1</formula1>
      <formula2>4</formula2>
    </dataValidation>
    <dataValidation type="whole" allowBlank="1" showInputMessage="1" showErrorMessage="1" sqref="BN38:BW38">
      <formula1>1</formula1>
      <formula2>2</formula2>
    </dataValidation>
    <dataValidation type="whole" allowBlank="1" showInputMessage="1" showErrorMessage="1" sqref="BN27:BW27">
      <formula1>1</formula1>
      <formula2>5</formula2>
    </dataValidation>
  </dataValidations>
  <printOptions/>
  <pageMargins left="0.3937007874015748" right="0.3937007874015748" top="0.7874015748031497" bottom="0.3937007874015748" header="0.31496062992125984" footer="0.31496062992125984"/>
  <pageSetup horizontalDpi="600" verticalDpi="600" orientation="landscape" paperSize="9" r:id="rId1"/>
  <rowBreaks count="1" manualBreakCount="1">
    <brk id="48" max="162" man="1"/>
  </rowBreaks>
</worksheet>
</file>

<file path=xl/worksheets/sheet7.xml><?xml version="1.0" encoding="utf-8"?>
<worksheet xmlns="http://schemas.openxmlformats.org/spreadsheetml/2006/main" xmlns:r="http://schemas.openxmlformats.org/officeDocument/2006/relationships">
  <dimension ref="A1:FT86"/>
  <sheetViews>
    <sheetView showGridLines="0" showRowColHeaders="0" view="pageBreakPreview" zoomScaleSheetLayoutView="100" workbookViewId="0" topLeftCell="A1">
      <selection activeCell="A1" sqref="A1"/>
    </sheetView>
  </sheetViews>
  <sheetFormatPr defaultColWidth="0.875" defaultRowHeight="13.5"/>
  <cols>
    <col min="1" max="155" width="0.875" style="2" customWidth="1"/>
    <col min="156" max="16384" width="0.875" style="2" customWidth="1"/>
  </cols>
  <sheetData>
    <row r="1" spans="2:116" ht="14.25">
      <c r="B1" s="22"/>
      <c r="C1" s="22"/>
      <c r="D1" s="22"/>
      <c r="E1" s="22"/>
      <c r="F1" s="22"/>
      <c r="G1" s="22"/>
      <c r="H1" s="22"/>
      <c r="I1" s="22"/>
      <c r="J1" s="22"/>
      <c r="K1" s="22"/>
      <c r="L1" s="22"/>
      <c r="M1" s="22"/>
      <c r="N1" s="22"/>
      <c r="P1" s="22"/>
      <c r="Q1" s="22"/>
      <c r="R1" s="22"/>
      <c r="S1" s="22"/>
      <c r="T1" s="22"/>
      <c r="U1" s="22"/>
      <c r="W1" s="22"/>
      <c r="X1" s="22"/>
      <c r="Y1" s="22"/>
      <c r="Z1" s="22"/>
      <c r="AB1" s="22"/>
      <c r="AC1" s="22"/>
      <c r="AD1" s="22"/>
      <c r="AE1" s="22"/>
      <c r="AF1" s="22"/>
      <c r="AG1" s="22"/>
      <c r="AH1" s="22"/>
      <c r="AI1" s="22"/>
      <c r="AJ1" s="22"/>
      <c r="AL1" s="22"/>
      <c r="AM1" s="22"/>
      <c r="AN1" s="22"/>
      <c r="AO1" s="22"/>
      <c r="AQ1" s="22"/>
      <c r="AR1" s="22"/>
      <c r="AU1" s="22"/>
      <c r="AV1" s="21" t="s">
        <v>320</v>
      </c>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row>
    <row r="2" spans="2:116" ht="11.25" customHeight="1">
      <c r="B2" s="22"/>
      <c r="C2" s="22"/>
      <c r="D2" s="22"/>
      <c r="E2" s="22"/>
      <c r="F2" s="22"/>
      <c r="G2" s="22"/>
      <c r="H2" s="22"/>
      <c r="I2" s="22"/>
      <c r="J2" s="22"/>
      <c r="K2" s="22"/>
      <c r="L2" s="22"/>
      <c r="M2" s="22"/>
      <c r="N2" s="22"/>
      <c r="P2" s="22"/>
      <c r="Q2" s="22"/>
      <c r="R2" s="22"/>
      <c r="S2" s="22"/>
      <c r="T2" s="22"/>
      <c r="U2" s="22"/>
      <c r="W2" s="22"/>
      <c r="X2" s="22"/>
      <c r="Y2" s="22"/>
      <c r="Z2" s="22"/>
      <c r="AB2" s="22"/>
      <c r="AC2" s="22"/>
      <c r="AD2" s="22"/>
      <c r="AE2" s="22"/>
      <c r="AF2" s="22"/>
      <c r="AG2" s="22"/>
      <c r="AH2" s="22"/>
      <c r="AI2" s="22"/>
      <c r="AJ2" s="22"/>
      <c r="AL2" s="22"/>
      <c r="AM2" s="22"/>
      <c r="AN2" s="22"/>
      <c r="AO2" s="22"/>
      <c r="AQ2" s="22"/>
      <c r="AR2" s="22"/>
      <c r="AU2" s="22"/>
      <c r="AV2" s="22" t="s">
        <v>124</v>
      </c>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row>
    <row r="3" ht="11.25" customHeight="1"/>
    <row r="4" spans="68:116" ht="11.25" customHeight="1">
      <c r="BP4" s="117" t="s">
        <v>112</v>
      </c>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S4" s="221">
        <f>IF('入力票1'!O3="","",'入力票1'!O3)</f>
      </c>
      <c r="CT4" s="221"/>
      <c r="CU4" s="221"/>
      <c r="CV4" s="221"/>
      <c r="CW4" s="221"/>
      <c r="CX4" s="221"/>
      <c r="CY4" s="221"/>
      <c r="CZ4" s="221"/>
      <c r="DA4" s="221"/>
      <c r="DB4" s="221"/>
      <c r="DC4" s="221"/>
      <c r="DD4" s="221"/>
      <c r="DE4" s="221"/>
      <c r="DF4" s="221"/>
      <c r="DG4" s="221"/>
      <c r="DH4" s="221"/>
      <c r="DI4" s="221"/>
      <c r="DJ4" s="221"/>
      <c r="DK4" s="221"/>
      <c r="DL4" s="3"/>
    </row>
    <row r="5" spans="68:116" ht="11.25" customHeight="1">
      <c r="BP5" s="117" t="s">
        <v>114</v>
      </c>
      <c r="BQ5" s="117"/>
      <c r="BR5" s="117"/>
      <c r="BS5" s="117"/>
      <c r="BT5" s="117"/>
      <c r="BU5" s="117"/>
      <c r="BV5" s="117"/>
      <c r="BW5" s="117"/>
      <c r="BX5" s="117"/>
      <c r="BY5" s="117"/>
      <c r="BZ5" s="117"/>
      <c r="CA5" s="117"/>
      <c r="CB5" s="117"/>
      <c r="CC5" s="117"/>
      <c r="CD5" s="117"/>
      <c r="CE5" s="117"/>
      <c r="CF5" s="117"/>
      <c r="CG5" s="117"/>
      <c r="CH5" s="117"/>
      <c r="CI5" s="117"/>
      <c r="CJ5" s="117"/>
      <c r="CK5" s="117"/>
      <c r="CL5" s="117"/>
      <c r="CM5" s="117"/>
      <c r="CN5" s="117"/>
      <c r="CO5" s="117"/>
      <c r="CP5" s="117"/>
      <c r="CS5" s="222">
        <f>IF('入力票1'!O5="","",'入力票1'!O5)</f>
      </c>
      <c r="CT5" s="222"/>
      <c r="CU5" s="222"/>
      <c r="CV5" s="222"/>
      <c r="CW5" s="222"/>
      <c r="CX5" s="222"/>
      <c r="CY5" s="222"/>
      <c r="CZ5" s="222"/>
      <c r="DA5" s="222"/>
      <c r="DB5" s="222"/>
      <c r="DC5" s="222"/>
      <c r="DD5" s="222"/>
      <c r="DE5" s="222"/>
      <c r="DF5" s="222"/>
      <c r="DG5" s="222"/>
      <c r="DH5" s="222"/>
      <c r="DI5" s="222"/>
      <c r="DJ5" s="222"/>
      <c r="DK5" s="222"/>
      <c r="DL5" s="3"/>
    </row>
    <row r="6" spans="68:116" ht="11.25" customHeight="1">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S6" s="75"/>
      <c r="CT6" s="75"/>
      <c r="CU6" s="75"/>
      <c r="CV6" s="75"/>
      <c r="CW6" s="75"/>
      <c r="CX6" s="75"/>
      <c r="CY6" s="75"/>
      <c r="CZ6" s="75"/>
      <c r="DA6" s="75"/>
      <c r="DB6" s="75"/>
      <c r="DC6" s="75"/>
      <c r="DD6" s="75"/>
      <c r="DE6" s="75"/>
      <c r="DF6" s="75"/>
      <c r="DG6" s="75"/>
      <c r="DH6" s="75"/>
      <c r="DI6" s="75"/>
      <c r="DJ6" s="75"/>
      <c r="DK6" s="75"/>
      <c r="DL6" s="3"/>
    </row>
    <row r="7" spans="1:116" ht="11.25" customHeight="1">
      <c r="A7" s="227">
        <f>IF('入力票1'!O7="","",'入力票1'!O7)</f>
      </c>
      <c r="B7" s="227"/>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Q7" s="2" t="s">
        <v>113</v>
      </c>
      <c r="BP7" s="117" t="s">
        <v>115</v>
      </c>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S7" s="233">
        <f>IF('入力票4'!CE17="","",'入力票4'!CE17)</f>
      </c>
      <c r="CT7" s="233"/>
      <c r="CU7" s="233"/>
      <c r="CV7" s="233"/>
      <c r="CW7" s="233"/>
      <c r="CX7" s="233"/>
      <c r="CY7" s="233"/>
      <c r="CZ7" s="233"/>
      <c r="DA7" s="233"/>
      <c r="DB7" s="233"/>
      <c r="DC7" s="233"/>
      <c r="DD7" s="233"/>
      <c r="DE7" s="233"/>
      <c r="DF7" s="233"/>
      <c r="DG7" s="233"/>
      <c r="DH7" s="233"/>
      <c r="DI7" s="233"/>
      <c r="DJ7" s="233"/>
      <c r="DK7" s="233"/>
      <c r="DL7" s="233"/>
    </row>
    <row r="8" spans="68:116" ht="11.25" customHeight="1">
      <c r="BP8" s="117" t="s">
        <v>116</v>
      </c>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S8" s="213">
        <f>IF('入力票4'!U24="","",ROUNDDOWN('入力票4'!U24/SUM('入力票4'!U24:AH25)*100,1))</f>
      </c>
      <c r="CT8" s="213"/>
      <c r="CU8" s="213"/>
      <c r="CV8" s="213"/>
      <c r="CW8" s="213"/>
      <c r="CX8" s="213"/>
      <c r="CY8" s="213"/>
      <c r="CZ8" s="213"/>
      <c r="DA8" s="213"/>
      <c r="DB8" s="213"/>
      <c r="DC8" s="213"/>
      <c r="DD8" s="213"/>
      <c r="DE8" s="213"/>
      <c r="DF8" s="213"/>
      <c r="DG8" s="213"/>
      <c r="DH8" s="213"/>
      <c r="DI8" s="213"/>
      <c r="DJ8" s="213"/>
      <c r="DK8" s="213"/>
      <c r="DL8" s="213"/>
    </row>
    <row r="9" ht="11.25" customHeight="1"/>
    <row r="10" ht="11.25" customHeight="1">
      <c r="DL10" s="23"/>
    </row>
    <row r="11" spans="1:175" ht="11.25" customHeight="1">
      <c r="A11" s="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242" t="s">
        <v>135</v>
      </c>
      <c r="AD11" s="229"/>
      <c r="AE11" s="229"/>
      <c r="AF11" s="229"/>
      <c r="AG11" s="229"/>
      <c r="AH11" s="229"/>
      <c r="AI11" s="229"/>
      <c r="AJ11" s="229"/>
      <c r="AK11" s="229"/>
      <c r="AL11" s="230"/>
      <c r="AM11" s="133" t="s">
        <v>129</v>
      </c>
      <c r="AN11" s="133"/>
      <c r="AO11" s="133"/>
      <c r="AP11" s="133"/>
      <c r="AQ11" s="133"/>
      <c r="AR11" s="133"/>
      <c r="AS11" s="133"/>
      <c r="AT11" s="133"/>
      <c r="AU11" s="133"/>
      <c r="AV11" s="133"/>
      <c r="AW11" s="133"/>
      <c r="AX11" s="133"/>
      <c r="AY11" s="133"/>
      <c r="AZ11" s="133"/>
      <c r="BA11" s="139"/>
      <c r="BB11" s="139"/>
      <c r="BC11" s="139"/>
      <c r="BD11" s="139"/>
      <c r="BE11" s="139"/>
      <c r="BF11" s="139"/>
      <c r="BG11" s="139"/>
      <c r="BH11" s="138" t="s">
        <v>130</v>
      </c>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41"/>
      <c r="DN11" s="272" t="s">
        <v>76</v>
      </c>
      <c r="DO11" s="272"/>
      <c r="DP11" s="272"/>
      <c r="DQ11" s="272"/>
      <c r="DR11" s="272"/>
      <c r="DS11" s="272"/>
      <c r="DT11" s="272"/>
      <c r="DU11" s="272"/>
      <c r="DV11" s="272"/>
      <c r="DW11" s="272"/>
      <c r="DX11" s="272"/>
      <c r="DY11" s="272"/>
      <c r="DZ11" s="272"/>
      <c r="EA11" s="272"/>
      <c r="EB11" s="272"/>
      <c r="EC11" s="272"/>
      <c r="ED11" s="272"/>
      <c r="EE11" s="272"/>
      <c r="EF11" s="272"/>
      <c r="EG11" s="272"/>
      <c r="EH11" s="272"/>
      <c r="EI11" s="272"/>
      <c r="EJ11" s="272"/>
      <c r="EK11" s="272"/>
      <c r="EL11" s="272"/>
      <c r="EM11" s="272"/>
      <c r="EN11" s="272"/>
      <c r="EO11" s="272"/>
      <c r="EP11" s="272"/>
      <c r="EQ11" s="272"/>
      <c r="ER11" s="272"/>
      <c r="ES11" s="272"/>
      <c r="ET11" s="272"/>
      <c r="EU11" s="272"/>
      <c r="EV11" s="272"/>
      <c r="EW11" s="272"/>
      <c r="EX11" s="272"/>
      <c r="EY11" s="272"/>
      <c r="EZ11" s="272"/>
      <c r="FA11" s="138" t="s">
        <v>125</v>
      </c>
      <c r="FB11" s="139"/>
      <c r="FC11" s="139"/>
      <c r="FD11" s="139"/>
      <c r="FE11" s="139"/>
      <c r="FF11" s="139"/>
      <c r="FG11" s="139"/>
      <c r="FH11" s="139"/>
      <c r="FI11" s="139"/>
      <c r="FJ11" s="139"/>
      <c r="FK11" s="139"/>
      <c r="FL11" s="141"/>
      <c r="FM11" s="138" t="s">
        <v>127</v>
      </c>
      <c r="FN11" s="188"/>
      <c r="FO11" s="188"/>
      <c r="FP11" s="188"/>
      <c r="FQ11" s="188"/>
      <c r="FR11" s="188"/>
      <c r="FS11" s="189"/>
    </row>
    <row r="12" spans="1:175" ht="11.25" customHeight="1">
      <c r="A12" s="130" t="s">
        <v>128</v>
      </c>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243"/>
      <c r="AD12" s="244"/>
      <c r="AE12" s="244"/>
      <c r="AF12" s="244"/>
      <c r="AG12" s="244"/>
      <c r="AH12" s="244"/>
      <c r="AI12" s="244"/>
      <c r="AJ12" s="244"/>
      <c r="AK12" s="244"/>
      <c r="AL12" s="245"/>
      <c r="AM12" s="12"/>
      <c r="AN12" s="13"/>
      <c r="AO12" s="13"/>
      <c r="AP12" s="13"/>
      <c r="AQ12" s="13"/>
      <c r="AR12" s="13"/>
      <c r="AS12" s="13"/>
      <c r="AT12" s="13"/>
      <c r="AU12" s="13"/>
      <c r="AV12" s="13"/>
      <c r="AW12" s="13"/>
      <c r="AX12" s="13"/>
      <c r="AY12" s="13"/>
      <c r="AZ12" s="18"/>
      <c r="BA12" s="228" t="s">
        <v>77</v>
      </c>
      <c r="BB12" s="229"/>
      <c r="BC12" s="229"/>
      <c r="BD12" s="229"/>
      <c r="BE12" s="229"/>
      <c r="BF12" s="229"/>
      <c r="BG12" s="230"/>
      <c r="BH12" s="228" t="s">
        <v>118</v>
      </c>
      <c r="BI12" s="229"/>
      <c r="BJ12" s="229"/>
      <c r="BK12" s="229"/>
      <c r="BL12" s="229"/>
      <c r="BM12" s="229"/>
      <c r="BN12" s="229"/>
      <c r="BO12" s="229"/>
      <c r="BP12" s="229"/>
      <c r="BQ12" s="229"/>
      <c r="BR12" s="229"/>
      <c r="BS12" s="229"/>
      <c r="BT12" s="229"/>
      <c r="BU12" s="229"/>
      <c r="BV12" s="132" t="s">
        <v>131</v>
      </c>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4"/>
      <c r="DF12" s="234" t="s">
        <v>77</v>
      </c>
      <c r="DG12" s="234"/>
      <c r="DH12" s="234"/>
      <c r="DI12" s="234"/>
      <c r="DJ12" s="234"/>
      <c r="DK12" s="234"/>
      <c r="DL12" s="235"/>
      <c r="DN12" s="273" t="s">
        <v>380</v>
      </c>
      <c r="DO12" s="274"/>
      <c r="DP12" s="274"/>
      <c r="DQ12" s="274"/>
      <c r="DR12" s="274"/>
      <c r="DS12" s="274"/>
      <c r="DT12" s="274"/>
      <c r="DU12" s="274"/>
      <c r="DV12" s="274"/>
      <c r="DW12" s="274"/>
      <c r="DX12" s="274"/>
      <c r="DY12" s="274"/>
      <c r="DZ12" s="274"/>
      <c r="EA12" s="274"/>
      <c r="EB12" s="274"/>
      <c r="EC12" s="274"/>
      <c r="ED12" s="274"/>
      <c r="EE12" s="274"/>
      <c r="EF12" s="274"/>
      <c r="EG12" s="274"/>
      <c r="EH12" s="274"/>
      <c r="EI12" s="274"/>
      <c r="EJ12" s="274"/>
      <c r="EK12" s="274"/>
      <c r="EL12" s="274"/>
      <c r="EM12" s="274"/>
      <c r="EN12" s="274"/>
      <c r="EO12" s="274"/>
      <c r="EP12" s="274"/>
      <c r="EQ12" s="274"/>
      <c r="ER12" s="274"/>
      <c r="ES12" s="274"/>
      <c r="ET12" s="274"/>
      <c r="EU12" s="274"/>
      <c r="EV12" s="274"/>
      <c r="EW12" s="274"/>
      <c r="EX12" s="274"/>
      <c r="EY12" s="274"/>
      <c r="EZ12" s="275"/>
      <c r="FA12" s="276">
        <f>c!B39</f>
      </c>
      <c r="FB12" s="276"/>
      <c r="FC12" s="276"/>
      <c r="FD12" s="276"/>
      <c r="FE12" s="276"/>
      <c r="FF12" s="276"/>
      <c r="FG12" s="276"/>
      <c r="FH12" s="276"/>
      <c r="FI12" s="276"/>
      <c r="FJ12" s="276"/>
      <c r="FK12" s="276"/>
      <c r="FL12" s="276"/>
      <c r="FM12" s="276">
        <f>c!D39</f>
      </c>
      <c r="FN12" s="276"/>
      <c r="FO12" s="276"/>
      <c r="FP12" s="276"/>
      <c r="FQ12" s="276"/>
      <c r="FR12" s="276"/>
      <c r="FS12" s="276"/>
    </row>
    <row r="13" spans="1:175" ht="11.25" customHeight="1">
      <c r="A13" s="7"/>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58"/>
      <c r="AD13" s="159"/>
      <c r="AE13" s="159"/>
      <c r="AF13" s="159"/>
      <c r="AG13" s="159"/>
      <c r="AH13" s="159"/>
      <c r="AI13" s="159"/>
      <c r="AJ13" s="159"/>
      <c r="AK13" s="159"/>
      <c r="AL13" s="160"/>
      <c r="AM13" s="11"/>
      <c r="AN13" s="11"/>
      <c r="AO13" s="11"/>
      <c r="AP13" s="11"/>
      <c r="AQ13" s="11"/>
      <c r="AR13" s="11"/>
      <c r="AS13" s="11"/>
      <c r="AT13" s="11"/>
      <c r="AU13" s="11"/>
      <c r="AV13" s="11"/>
      <c r="AW13" s="11"/>
      <c r="AX13" s="11"/>
      <c r="AY13" s="11"/>
      <c r="AZ13" s="11"/>
      <c r="BA13" s="239" t="s">
        <v>74</v>
      </c>
      <c r="BB13" s="223"/>
      <c r="BC13" s="223"/>
      <c r="BD13" s="223"/>
      <c r="BE13" s="223"/>
      <c r="BF13" s="223"/>
      <c r="BG13" s="224"/>
      <c r="BH13" s="231"/>
      <c r="BI13" s="232"/>
      <c r="BJ13" s="232"/>
      <c r="BK13" s="232"/>
      <c r="BL13" s="232"/>
      <c r="BM13" s="232"/>
      <c r="BN13" s="232"/>
      <c r="BO13" s="232"/>
      <c r="BP13" s="232"/>
      <c r="BQ13" s="232"/>
      <c r="BR13" s="232"/>
      <c r="BS13" s="232"/>
      <c r="BT13" s="232"/>
      <c r="BU13" s="232"/>
      <c r="BV13" s="225" t="s">
        <v>132</v>
      </c>
      <c r="BW13" s="214"/>
      <c r="BX13" s="214"/>
      <c r="BY13" s="214"/>
      <c r="BZ13" s="214"/>
      <c r="CA13" s="214"/>
      <c r="CB13" s="214" t="s">
        <v>119</v>
      </c>
      <c r="CC13" s="214"/>
      <c r="CD13" s="214"/>
      <c r="CE13" s="214"/>
      <c r="CF13" s="214"/>
      <c r="CG13" s="214"/>
      <c r="CH13" s="214" t="s">
        <v>428</v>
      </c>
      <c r="CI13" s="214"/>
      <c r="CJ13" s="214"/>
      <c r="CK13" s="214"/>
      <c r="CL13" s="214"/>
      <c r="CM13" s="214"/>
      <c r="CN13" s="214" t="s">
        <v>120</v>
      </c>
      <c r="CO13" s="214"/>
      <c r="CP13" s="214"/>
      <c r="CQ13" s="214"/>
      <c r="CR13" s="214"/>
      <c r="CS13" s="214"/>
      <c r="CT13" s="214" t="s">
        <v>121</v>
      </c>
      <c r="CU13" s="214"/>
      <c r="CV13" s="214"/>
      <c r="CW13" s="214"/>
      <c r="CX13" s="214"/>
      <c r="CY13" s="214"/>
      <c r="CZ13" s="214" t="s">
        <v>65</v>
      </c>
      <c r="DA13" s="214"/>
      <c r="DB13" s="214"/>
      <c r="DC13" s="214"/>
      <c r="DD13" s="214"/>
      <c r="DE13" s="236"/>
      <c r="DF13" s="223" t="s">
        <v>122</v>
      </c>
      <c r="DG13" s="223"/>
      <c r="DH13" s="223"/>
      <c r="DI13" s="223"/>
      <c r="DJ13" s="223"/>
      <c r="DK13" s="223"/>
      <c r="DL13" s="224"/>
      <c r="DN13" s="156" t="s">
        <v>381</v>
      </c>
      <c r="DO13" s="159"/>
      <c r="DP13" s="159"/>
      <c r="DQ13" s="159"/>
      <c r="DR13" s="159"/>
      <c r="DS13" s="159"/>
      <c r="DT13" s="159"/>
      <c r="DU13" s="159"/>
      <c r="DV13" s="159"/>
      <c r="DW13" s="159"/>
      <c r="DX13" s="159"/>
      <c r="DY13" s="159"/>
      <c r="DZ13" s="159"/>
      <c r="EA13" s="159"/>
      <c r="EB13" s="159"/>
      <c r="EC13" s="159"/>
      <c r="ED13" s="159"/>
      <c r="EE13" s="159"/>
      <c r="EF13" s="159"/>
      <c r="EG13" s="159"/>
      <c r="EH13" s="159"/>
      <c r="EI13" s="159"/>
      <c r="EJ13" s="159"/>
      <c r="EK13" s="159"/>
      <c r="EL13" s="159"/>
      <c r="EM13" s="159"/>
      <c r="EN13" s="159"/>
      <c r="EO13" s="159"/>
      <c r="EP13" s="159"/>
      <c r="EQ13" s="159"/>
      <c r="ER13" s="159"/>
      <c r="ES13" s="159"/>
      <c r="ET13" s="159"/>
      <c r="EU13" s="159"/>
      <c r="EV13" s="159"/>
      <c r="EW13" s="159"/>
      <c r="EX13" s="159"/>
      <c r="EY13" s="159"/>
      <c r="EZ13" s="160"/>
      <c r="FA13" s="279">
        <f>c!B42</f>
      </c>
      <c r="FB13" s="279"/>
      <c r="FC13" s="279"/>
      <c r="FD13" s="279"/>
      <c r="FE13" s="279"/>
      <c r="FF13" s="279"/>
      <c r="FG13" s="279"/>
      <c r="FH13" s="279"/>
      <c r="FI13" s="279"/>
      <c r="FJ13" s="279"/>
      <c r="FK13" s="279"/>
      <c r="FL13" s="279"/>
      <c r="FM13" s="279">
        <f>c!C42</f>
      </c>
      <c r="FN13" s="279"/>
      <c r="FO13" s="279"/>
      <c r="FP13" s="279"/>
      <c r="FQ13" s="279"/>
      <c r="FR13" s="279"/>
      <c r="FS13" s="279"/>
    </row>
    <row r="14" spans="1:175" ht="11.25" customHeight="1">
      <c r="A14" s="12" t="s">
        <v>6</v>
      </c>
      <c r="B14" s="13"/>
      <c r="C14" s="13"/>
      <c r="D14" s="13"/>
      <c r="E14" s="13"/>
      <c r="F14" s="153" t="s">
        <v>5</v>
      </c>
      <c r="G14" s="153"/>
      <c r="H14" s="153"/>
      <c r="I14" s="153"/>
      <c r="J14" s="153"/>
      <c r="K14" s="153"/>
      <c r="L14" s="153"/>
      <c r="M14" s="153"/>
      <c r="N14" s="153"/>
      <c r="O14" s="153"/>
      <c r="P14" s="153"/>
      <c r="Q14" s="153"/>
      <c r="R14" s="153"/>
      <c r="S14" s="153"/>
      <c r="T14" s="153"/>
      <c r="U14" s="153"/>
      <c r="V14" s="153"/>
      <c r="W14" s="153"/>
      <c r="X14" s="153"/>
      <c r="Y14" s="153"/>
      <c r="Z14" s="153"/>
      <c r="AA14" s="153"/>
      <c r="AB14" s="153"/>
      <c r="AC14" s="240">
        <f>c!B152</f>
      </c>
      <c r="AD14" s="240"/>
      <c r="AE14" s="240"/>
      <c r="AF14" s="240"/>
      <c r="AG14" s="240"/>
      <c r="AH14" s="240"/>
      <c r="AI14" s="240"/>
      <c r="AJ14" s="240"/>
      <c r="AK14" s="240"/>
      <c r="AL14" s="240"/>
      <c r="AM14" s="240">
        <f>c!B3</f>
      </c>
      <c r="AN14" s="240"/>
      <c r="AO14" s="240"/>
      <c r="AP14" s="240"/>
      <c r="AQ14" s="240"/>
      <c r="AR14" s="240"/>
      <c r="AS14" s="240"/>
      <c r="AT14" s="240"/>
      <c r="AU14" s="240"/>
      <c r="AV14" s="240"/>
      <c r="AW14" s="240"/>
      <c r="AX14" s="240"/>
      <c r="AY14" s="240"/>
      <c r="AZ14" s="240"/>
      <c r="BA14" s="240">
        <f>c!D3</f>
      </c>
      <c r="BB14" s="240"/>
      <c r="BC14" s="240"/>
      <c r="BD14" s="240"/>
      <c r="BE14" s="240"/>
      <c r="BF14" s="240"/>
      <c r="BG14" s="240"/>
      <c r="BH14" s="240">
        <f>c!P48</f>
      </c>
      <c r="BI14" s="240"/>
      <c r="BJ14" s="240"/>
      <c r="BK14" s="240"/>
      <c r="BL14" s="240"/>
      <c r="BM14" s="240"/>
      <c r="BN14" s="240"/>
      <c r="BO14" s="240"/>
      <c r="BP14" s="240"/>
      <c r="BQ14" s="240"/>
      <c r="BR14" s="240"/>
      <c r="BS14" s="240"/>
      <c r="BT14" s="240"/>
      <c r="BU14" s="240"/>
      <c r="BV14" s="237">
        <f>c!B48</f>
      </c>
      <c r="BW14" s="238"/>
      <c r="BX14" s="238"/>
      <c r="BY14" s="238"/>
      <c r="BZ14" s="238"/>
      <c r="CA14" s="238"/>
      <c r="CB14" s="248">
        <f>c!C48</f>
      </c>
      <c r="CC14" s="248"/>
      <c r="CD14" s="248"/>
      <c r="CE14" s="248"/>
      <c r="CF14" s="248"/>
      <c r="CG14" s="248"/>
      <c r="CH14" s="241">
        <f>c!D48</f>
      </c>
      <c r="CI14" s="241"/>
      <c r="CJ14" s="241"/>
      <c r="CK14" s="241"/>
      <c r="CL14" s="241"/>
      <c r="CM14" s="241"/>
      <c r="CN14" s="238">
        <f>c!E48</f>
      </c>
      <c r="CO14" s="238"/>
      <c r="CP14" s="238"/>
      <c r="CQ14" s="238"/>
      <c r="CR14" s="238"/>
      <c r="CS14" s="238"/>
      <c r="CT14" s="238">
        <f>c!F48</f>
      </c>
      <c r="CU14" s="238"/>
      <c r="CV14" s="238"/>
      <c r="CW14" s="238"/>
      <c r="CX14" s="238"/>
      <c r="CY14" s="238"/>
      <c r="CZ14" s="238">
        <f>c!G48</f>
      </c>
      <c r="DA14" s="238"/>
      <c r="DB14" s="238"/>
      <c r="DC14" s="238"/>
      <c r="DD14" s="238"/>
      <c r="DE14" s="247"/>
      <c r="DF14" s="240">
        <f>c!T48</f>
      </c>
      <c r="DG14" s="240"/>
      <c r="DH14" s="240"/>
      <c r="DI14" s="240"/>
      <c r="DJ14" s="240"/>
      <c r="DK14" s="240"/>
      <c r="DL14" s="240"/>
      <c r="DN14" s="138" t="s">
        <v>133</v>
      </c>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280">
        <f>c!B45</f>
      </c>
      <c r="FN14" s="280"/>
      <c r="FO14" s="280"/>
      <c r="FP14" s="280"/>
      <c r="FQ14" s="280"/>
      <c r="FR14" s="280"/>
      <c r="FS14" s="281"/>
    </row>
    <row r="15" spans="1:116" ht="11.25" customHeight="1">
      <c r="A15" s="12"/>
      <c r="B15" s="13"/>
      <c r="C15" s="51" t="s">
        <v>7</v>
      </c>
      <c r="D15" s="52"/>
      <c r="E15" s="52"/>
      <c r="F15" s="52"/>
      <c r="G15" s="52"/>
      <c r="H15" s="250" t="s">
        <v>379</v>
      </c>
      <c r="I15" s="250"/>
      <c r="J15" s="250"/>
      <c r="K15" s="250"/>
      <c r="L15" s="250"/>
      <c r="M15" s="250"/>
      <c r="N15" s="250"/>
      <c r="O15" s="250"/>
      <c r="P15" s="250"/>
      <c r="Q15" s="250"/>
      <c r="R15" s="250"/>
      <c r="S15" s="250"/>
      <c r="T15" s="250"/>
      <c r="U15" s="250"/>
      <c r="V15" s="250"/>
      <c r="W15" s="250"/>
      <c r="X15" s="250"/>
      <c r="Y15" s="250"/>
      <c r="Z15" s="250"/>
      <c r="AA15" s="250"/>
      <c r="AB15" s="251"/>
      <c r="AC15" s="208">
        <f>c!B153</f>
      </c>
      <c r="AD15" s="208"/>
      <c r="AE15" s="208"/>
      <c r="AF15" s="208"/>
      <c r="AG15" s="208"/>
      <c r="AH15" s="208"/>
      <c r="AI15" s="208"/>
      <c r="AJ15" s="208"/>
      <c r="AK15" s="208"/>
      <c r="AL15" s="208"/>
      <c r="AM15" s="208">
        <f>c!B4</f>
      </c>
      <c r="AN15" s="208"/>
      <c r="AO15" s="208"/>
      <c r="AP15" s="208"/>
      <c r="AQ15" s="208"/>
      <c r="AR15" s="208"/>
      <c r="AS15" s="208"/>
      <c r="AT15" s="208"/>
      <c r="AU15" s="208"/>
      <c r="AV15" s="208"/>
      <c r="AW15" s="208"/>
      <c r="AX15" s="208"/>
      <c r="AY15" s="208"/>
      <c r="AZ15" s="208"/>
      <c r="BA15" s="208">
        <f>c!D4</f>
      </c>
      <c r="BB15" s="208"/>
      <c r="BC15" s="208"/>
      <c r="BD15" s="208"/>
      <c r="BE15" s="208"/>
      <c r="BF15" s="208"/>
      <c r="BG15" s="208"/>
      <c r="BH15" s="208">
        <f>c!P49</f>
      </c>
      <c r="BI15" s="208"/>
      <c r="BJ15" s="208"/>
      <c r="BK15" s="208"/>
      <c r="BL15" s="208"/>
      <c r="BM15" s="208"/>
      <c r="BN15" s="208"/>
      <c r="BO15" s="208"/>
      <c r="BP15" s="208"/>
      <c r="BQ15" s="208"/>
      <c r="BR15" s="208"/>
      <c r="BS15" s="208"/>
      <c r="BT15" s="208"/>
      <c r="BU15" s="208"/>
      <c r="BV15" s="252">
        <f>c!B49</f>
      </c>
      <c r="BW15" s="209"/>
      <c r="BX15" s="209"/>
      <c r="BY15" s="209"/>
      <c r="BZ15" s="209"/>
      <c r="CA15" s="209"/>
      <c r="CB15" s="249">
        <f>c!C49</f>
      </c>
      <c r="CC15" s="249"/>
      <c r="CD15" s="249"/>
      <c r="CE15" s="249"/>
      <c r="CF15" s="249"/>
      <c r="CG15" s="249"/>
      <c r="CH15" s="198">
        <f>c!D49</f>
      </c>
      <c r="CI15" s="198"/>
      <c r="CJ15" s="198"/>
      <c r="CK15" s="198"/>
      <c r="CL15" s="198"/>
      <c r="CM15" s="198"/>
      <c r="CN15" s="209">
        <f>c!E49</f>
      </c>
      <c r="CO15" s="209"/>
      <c r="CP15" s="209"/>
      <c r="CQ15" s="209"/>
      <c r="CR15" s="209"/>
      <c r="CS15" s="209"/>
      <c r="CT15" s="209">
        <f>c!F49</f>
      </c>
      <c r="CU15" s="209"/>
      <c r="CV15" s="209"/>
      <c r="CW15" s="209"/>
      <c r="CX15" s="209"/>
      <c r="CY15" s="209"/>
      <c r="CZ15" s="209">
        <f>c!G49</f>
      </c>
      <c r="DA15" s="209"/>
      <c r="DB15" s="209"/>
      <c r="DC15" s="209"/>
      <c r="DD15" s="209"/>
      <c r="DE15" s="210"/>
      <c r="DF15" s="208">
        <f>c!T49</f>
      </c>
      <c r="DG15" s="208"/>
      <c r="DH15" s="208"/>
      <c r="DI15" s="208"/>
      <c r="DJ15" s="208"/>
      <c r="DK15" s="208"/>
      <c r="DL15" s="208"/>
    </row>
    <row r="16" spans="1:175" ht="11.25" customHeight="1">
      <c r="A16" s="53" t="s">
        <v>8</v>
      </c>
      <c r="B16" s="54"/>
      <c r="C16" s="54"/>
      <c r="D16" s="54"/>
      <c r="E16" s="54"/>
      <c r="F16" s="253" t="s">
        <v>9</v>
      </c>
      <c r="G16" s="253"/>
      <c r="H16" s="253"/>
      <c r="I16" s="253"/>
      <c r="J16" s="253"/>
      <c r="K16" s="253"/>
      <c r="L16" s="253"/>
      <c r="M16" s="253"/>
      <c r="N16" s="253"/>
      <c r="O16" s="253"/>
      <c r="P16" s="253"/>
      <c r="Q16" s="253"/>
      <c r="R16" s="253"/>
      <c r="S16" s="253"/>
      <c r="T16" s="253"/>
      <c r="U16" s="253"/>
      <c r="V16" s="253"/>
      <c r="W16" s="253"/>
      <c r="X16" s="253"/>
      <c r="Y16" s="253"/>
      <c r="Z16" s="253"/>
      <c r="AA16" s="253"/>
      <c r="AB16" s="254"/>
      <c r="AC16" s="190">
        <f>c!B154</f>
      </c>
      <c r="AD16" s="190"/>
      <c r="AE16" s="190"/>
      <c r="AF16" s="190"/>
      <c r="AG16" s="190"/>
      <c r="AH16" s="190"/>
      <c r="AI16" s="190"/>
      <c r="AJ16" s="190"/>
      <c r="AK16" s="190"/>
      <c r="AL16" s="190"/>
      <c r="AM16" s="190">
        <f>c!B5</f>
      </c>
      <c r="AN16" s="190"/>
      <c r="AO16" s="190"/>
      <c r="AP16" s="190"/>
      <c r="AQ16" s="190"/>
      <c r="AR16" s="190"/>
      <c r="AS16" s="190"/>
      <c r="AT16" s="190"/>
      <c r="AU16" s="190"/>
      <c r="AV16" s="190"/>
      <c r="AW16" s="190"/>
      <c r="AX16" s="190"/>
      <c r="AY16" s="190"/>
      <c r="AZ16" s="190"/>
      <c r="BA16" s="190">
        <f>c!D5</f>
      </c>
      <c r="BB16" s="190"/>
      <c r="BC16" s="190"/>
      <c r="BD16" s="190"/>
      <c r="BE16" s="190"/>
      <c r="BF16" s="190"/>
      <c r="BG16" s="190"/>
      <c r="BH16" s="190">
        <f>c!P50</f>
      </c>
      <c r="BI16" s="190"/>
      <c r="BJ16" s="190"/>
      <c r="BK16" s="190"/>
      <c r="BL16" s="190"/>
      <c r="BM16" s="190"/>
      <c r="BN16" s="190"/>
      <c r="BO16" s="190"/>
      <c r="BP16" s="190"/>
      <c r="BQ16" s="190"/>
      <c r="BR16" s="190"/>
      <c r="BS16" s="190"/>
      <c r="BT16" s="190"/>
      <c r="BU16" s="190"/>
      <c r="BV16" s="246">
        <f>c!B50</f>
      </c>
      <c r="BW16" s="198"/>
      <c r="BX16" s="198"/>
      <c r="BY16" s="198"/>
      <c r="BZ16" s="198"/>
      <c r="CA16" s="198"/>
      <c r="CB16" s="217">
        <f>c!C50</f>
      </c>
      <c r="CC16" s="217"/>
      <c r="CD16" s="217"/>
      <c r="CE16" s="217"/>
      <c r="CF16" s="217"/>
      <c r="CG16" s="217"/>
      <c r="CH16" s="198">
        <f>c!D50</f>
      </c>
      <c r="CI16" s="198"/>
      <c r="CJ16" s="198"/>
      <c r="CK16" s="198"/>
      <c r="CL16" s="198"/>
      <c r="CM16" s="198"/>
      <c r="CN16" s="198">
        <f>c!E50</f>
      </c>
      <c r="CO16" s="198"/>
      <c r="CP16" s="198"/>
      <c r="CQ16" s="198"/>
      <c r="CR16" s="198"/>
      <c r="CS16" s="198"/>
      <c r="CT16" s="198">
        <f>c!F50</f>
      </c>
      <c r="CU16" s="198"/>
      <c r="CV16" s="198"/>
      <c r="CW16" s="198"/>
      <c r="CX16" s="198"/>
      <c r="CY16" s="198"/>
      <c r="CZ16" s="198">
        <f>c!G50</f>
      </c>
      <c r="DA16" s="198"/>
      <c r="DB16" s="198"/>
      <c r="DC16" s="198"/>
      <c r="DD16" s="198"/>
      <c r="DE16" s="207"/>
      <c r="DF16" s="190">
        <f>c!T50</f>
      </c>
      <c r="DG16" s="190"/>
      <c r="DH16" s="190"/>
      <c r="DI16" s="190"/>
      <c r="DJ16" s="190"/>
      <c r="DK16" s="190"/>
      <c r="DL16" s="190"/>
      <c r="DN16" s="170" t="s">
        <v>79</v>
      </c>
      <c r="DO16" s="166"/>
      <c r="DP16" s="166"/>
      <c r="DQ16" s="166"/>
      <c r="DR16" s="166"/>
      <c r="DS16" s="166"/>
      <c r="DT16" s="166"/>
      <c r="DU16" s="166"/>
      <c r="DV16" s="166"/>
      <c r="DW16" s="166"/>
      <c r="DX16" s="166"/>
      <c r="DY16" s="166"/>
      <c r="DZ16" s="166"/>
      <c r="EA16" s="166"/>
      <c r="EB16" s="166"/>
      <c r="EC16" s="166"/>
      <c r="ED16" s="166"/>
      <c r="EE16" s="166"/>
      <c r="EF16" s="166"/>
      <c r="EG16" s="166"/>
      <c r="EH16" s="166"/>
      <c r="EI16" s="166"/>
      <c r="EJ16" s="166"/>
      <c r="EK16" s="166"/>
      <c r="EL16" s="166"/>
      <c r="EM16" s="166"/>
      <c r="EN16" s="166"/>
      <c r="EO16" s="166"/>
      <c r="EP16" s="166"/>
      <c r="EQ16" s="166"/>
      <c r="ER16" s="166"/>
      <c r="ES16" s="166"/>
      <c r="ET16" s="166"/>
      <c r="EU16" s="166"/>
      <c r="EV16" s="166"/>
      <c r="EW16" s="166"/>
      <c r="EX16" s="166"/>
      <c r="EY16" s="166"/>
      <c r="EZ16" s="166"/>
      <c r="FA16" s="25" t="s">
        <v>126</v>
      </c>
      <c r="FB16" s="25"/>
      <c r="FC16" s="25"/>
      <c r="FD16" s="25"/>
      <c r="FE16" s="25"/>
      <c r="FF16" s="25"/>
      <c r="FG16" s="25"/>
      <c r="FH16" s="25"/>
      <c r="FI16" s="25"/>
      <c r="FJ16" s="25"/>
      <c r="FK16" s="25"/>
      <c r="FL16" s="25"/>
      <c r="FM16" s="26" t="s">
        <v>78</v>
      </c>
      <c r="FN16" s="26"/>
      <c r="FO16" s="26"/>
      <c r="FP16" s="26"/>
      <c r="FQ16" s="26"/>
      <c r="FR16" s="26"/>
      <c r="FS16" s="27"/>
    </row>
    <row r="17" spans="1:175" ht="11.25" customHeight="1">
      <c r="A17" s="53" t="s">
        <v>10</v>
      </c>
      <c r="B17" s="54"/>
      <c r="C17" s="54"/>
      <c r="D17" s="54"/>
      <c r="E17" s="54"/>
      <c r="F17" s="253" t="s">
        <v>11</v>
      </c>
      <c r="G17" s="253"/>
      <c r="H17" s="253"/>
      <c r="I17" s="253"/>
      <c r="J17" s="253"/>
      <c r="K17" s="253"/>
      <c r="L17" s="253"/>
      <c r="M17" s="253"/>
      <c r="N17" s="253"/>
      <c r="O17" s="253"/>
      <c r="P17" s="253"/>
      <c r="Q17" s="253"/>
      <c r="R17" s="253"/>
      <c r="S17" s="253"/>
      <c r="T17" s="253"/>
      <c r="U17" s="253"/>
      <c r="V17" s="253"/>
      <c r="W17" s="253"/>
      <c r="X17" s="253"/>
      <c r="Y17" s="253"/>
      <c r="Z17" s="253"/>
      <c r="AA17" s="253"/>
      <c r="AB17" s="254"/>
      <c r="AC17" s="190">
        <f>c!B155</f>
      </c>
      <c r="AD17" s="190"/>
      <c r="AE17" s="190"/>
      <c r="AF17" s="190"/>
      <c r="AG17" s="190"/>
      <c r="AH17" s="190"/>
      <c r="AI17" s="190"/>
      <c r="AJ17" s="190"/>
      <c r="AK17" s="190"/>
      <c r="AL17" s="190"/>
      <c r="AM17" s="190">
        <f>c!B6</f>
      </c>
      <c r="AN17" s="190"/>
      <c r="AO17" s="190"/>
      <c r="AP17" s="190"/>
      <c r="AQ17" s="190"/>
      <c r="AR17" s="190"/>
      <c r="AS17" s="190"/>
      <c r="AT17" s="190"/>
      <c r="AU17" s="190"/>
      <c r="AV17" s="190"/>
      <c r="AW17" s="190"/>
      <c r="AX17" s="190"/>
      <c r="AY17" s="190"/>
      <c r="AZ17" s="190"/>
      <c r="BA17" s="190">
        <f>c!D6</f>
      </c>
      <c r="BB17" s="190"/>
      <c r="BC17" s="190"/>
      <c r="BD17" s="190"/>
      <c r="BE17" s="190"/>
      <c r="BF17" s="190"/>
      <c r="BG17" s="190"/>
      <c r="BH17" s="190">
        <f>c!P51</f>
      </c>
      <c r="BI17" s="190"/>
      <c r="BJ17" s="190"/>
      <c r="BK17" s="190"/>
      <c r="BL17" s="190"/>
      <c r="BM17" s="190"/>
      <c r="BN17" s="190"/>
      <c r="BO17" s="190"/>
      <c r="BP17" s="190"/>
      <c r="BQ17" s="190"/>
      <c r="BR17" s="190"/>
      <c r="BS17" s="190"/>
      <c r="BT17" s="190"/>
      <c r="BU17" s="190"/>
      <c r="BV17" s="246">
        <f>c!B51</f>
      </c>
      <c r="BW17" s="198"/>
      <c r="BX17" s="198"/>
      <c r="BY17" s="198"/>
      <c r="BZ17" s="198"/>
      <c r="CA17" s="198"/>
      <c r="CB17" s="217">
        <f>c!C51</f>
      </c>
      <c r="CC17" s="217"/>
      <c r="CD17" s="217"/>
      <c r="CE17" s="217"/>
      <c r="CF17" s="217"/>
      <c r="CG17" s="217"/>
      <c r="CH17" s="198">
        <f>c!D51</f>
      </c>
      <c r="CI17" s="198"/>
      <c r="CJ17" s="198"/>
      <c r="CK17" s="198"/>
      <c r="CL17" s="198"/>
      <c r="CM17" s="198"/>
      <c r="CN17" s="198">
        <f>c!E51</f>
      </c>
      <c r="CO17" s="198"/>
      <c r="CP17" s="198"/>
      <c r="CQ17" s="198"/>
      <c r="CR17" s="198"/>
      <c r="CS17" s="198"/>
      <c r="CT17" s="198">
        <f>c!F51</f>
      </c>
      <c r="CU17" s="198"/>
      <c r="CV17" s="198"/>
      <c r="CW17" s="198"/>
      <c r="CX17" s="198"/>
      <c r="CY17" s="198"/>
      <c r="CZ17" s="198">
        <f>c!G51</f>
      </c>
      <c r="DA17" s="198"/>
      <c r="DB17" s="198"/>
      <c r="DC17" s="198"/>
      <c r="DD17" s="198"/>
      <c r="DE17" s="207"/>
      <c r="DF17" s="190">
        <f>c!T51</f>
      </c>
      <c r="DG17" s="190"/>
      <c r="DH17" s="190"/>
      <c r="DI17" s="190"/>
      <c r="DJ17" s="190"/>
      <c r="DK17" s="190"/>
      <c r="DL17" s="190"/>
      <c r="DN17" s="5"/>
      <c r="DO17" s="6"/>
      <c r="DP17" s="277" t="s">
        <v>80</v>
      </c>
      <c r="DQ17" s="277"/>
      <c r="DR17" s="277"/>
      <c r="DS17" s="277"/>
      <c r="DT17" s="277"/>
      <c r="DU17" s="277"/>
      <c r="DV17" s="277"/>
      <c r="DW17" s="277"/>
      <c r="DX17" s="277"/>
      <c r="DY17" s="277"/>
      <c r="DZ17" s="277"/>
      <c r="EA17" s="277"/>
      <c r="EB17" s="277"/>
      <c r="EC17" s="277"/>
      <c r="ED17" s="277"/>
      <c r="EE17" s="277"/>
      <c r="EF17" s="277"/>
      <c r="EG17" s="277"/>
      <c r="EH17" s="277"/>
      <c r="EI17" s="277"/>
      <c r="EJ17" s="277"/>
      <c r="EK17" s="277"/>
      <c r="EL17" s="277"/>
      <c r="EM17" s="277"/>
      <c r="EN17" s="277"/>
      <c r="EO17" s="277"/>
      <c r="EP17" s="277"/>
      <c r="EQ17" s="277"/>
      <c r="ER17" s="277"/>
      <c r="ES17" s="277"/>
      <c r="ET17" s="277"/>
      <c r="EU17" s="277"/>
      <c r="EV17" s="277"/>
      <c r="EW17" s="277"/>
      <c r="EX17" s="277"/>
      <c r="EY17" s="277"/>
      <c r="EZ17" s="277"/>
      <c r="FA17" s="278">
        <f>IF('入力票5'!BN7="","",IF('入力票5'!BN7=1,"有",IF('入力票5'!BN7=2,"無","適用除外")))</f>
      </c>
      <c r="FB17" s="278"/>
      <c r="FC17" s="278"/>
      <c r="FD17" s="278"/>
      <c r="FE17" s="278"/>
      <c r="FF17" s="278"/>
      <c r="FG17" s="278"/>
      <c r="FH17" s="278"/>
      <c r="FI17" s="278"/>
      <c r="FJ17" s="278"/>
      <c r="FK17" s="278"/>
      <c r="FL17" s="278"/>
      <c r="FM17" s="28"/>
      <c r="FN17" s="29"/>
      <c r="FO17" s="29"/>
      <c r="FP17" s="29"/>
      <c r="FQ17" s="29"/>
      <c r="FR17" s="29"/>
      <c r="FS17" s="30"/>
    </row>
    <row r="18" spans="1:175" ht="11.25" customHeight="1">
      <c r="A18" s="53" t="s">
        <v>12</v>
      </c>
      <c r="B18" s="54"/>
      <c r="C18" s="54"/>
      <c r="D18" s="54"/>
      <c r="E18" s="54"/>
      <c r="F18" s="253" t="s">
        <v>13</v>
      </c>
      <c r="G18" s="253"/>
      <c r="H18" s="253"/>
      <c r="I18" s="253"/>
      <c r="J18" s="253"/>
      <c r="K18" s="253"/>
      <c r="L18" s="253"/>
      <c r="M18" s="253"/>
      <c r="N18" s="253"/>
      <c r="O18" s="253"/>
      <c r="P18" s="253"/>
      <c r="Q18" s="253"/>
      <c r="R18" s="253"/>
      <c r="S18" s="253"/>
      <c r="T18" s="253"/>
      <c r="U18" s="253"/>
      <c r="V18" s="253"/>
      <c r="W18" s="253"/>
      <c r="X18" s="253"/>
      <c r="Y18" s="253"/>
      <c r="Z18" s="253"/>
      <c r="AA18" s="253"/>
      <c r="AB18" s="254"/>
      <c r="AC18" s="190">
        <f>c!B156</f>
      </c>
      <c r="AD18" s="190"/>
      <c r="AE18" s="190"/>
      <c r="AF18" s="190"/>
      <c r="AG18" s="190"/>
      <c r="AH18" s="190"/>
      <c r="AI18" s="190"/>
      <c r="AJ18" s="190"/>
      <c r="AK18" s="190"/>
      <c r="AL18" s="190"/>
      <c r="AM18" s="190">
        <f>c!B7</f>
      </c>
      <c r="AN18" s="190"/>
      <c r="AO18" s="190"/>
      <c r="AP18" s="190"/>
      <c r="AQ18" s="190"/>
      <c r="AR18" s="190"/>
      <c r="AS18" s="190"/>
      <c r="AT18" s="190"/>
      <c r="AU18" s="190"/>
      <c r="AV18" s="190"/>
      <c r="AW18" s="190"/>
      <c r="AX18" s="190"/>
      <c r="AY18" s="190"/>
      <c r="AZ18" s="190"/>
      <c r="BA18" s="190">
        <f>c!D7</f>
      </c>
      <c r="BB18" s="190"/>
      <c r="BC18" s="190"/>
      <c r="BD18" s="190"/>
      <c r="BE18" s="190"/>
      <c r="BF18" s="190"/>
      <c r="BG18" s="190"/>
      <c r="BH18" s="190">
        <f>c!P52</f>
      </c>
      <c r="BI18" s="190"/>
      <c r="BJ18" s="190"/>
      <c r="BK18" s="190"/>
      <c r="BL18" s="190"/>
      <c r="BM18" s="190"/>
      <c r="BN18" s="190"/>
      <c r="BO18" s="190"/>
      <c r="BP18" s="190"/>
      <c r="BQ18" s="190"/>
      <c r="BR18" s="190"/>
      <c r="BS18" s="190"/>
      <c r="BT18" s="190"/>
      <c r="BU18" s="190"/>
      <c r="BV18" s="246">
        <f>c!B52</f>
      </c>
      <c r="BW18" s="198"/>
      <c r="BX18" s="198"/>
      <c r="BY18" s="198"/>
      <c r="BZ18" s="198"/>
      <c r="CA18" s="198"/>
      <c r="CB18" s="217">
        <f>c!C52</f>
      </c>
      <c r="CC18" s="217"/>
      <c r="CD18" s="217"/>
      <c r="CE18" s="217"/>
      <c r="CF18" s="217"/>
      <c r="CG18" s="217"/>
      <c r="CH18" s="198">
        <f>c!D52</f>
      </c>
      <c r="CI18" s="198"/>
      <c r="CJ18" s="198"/>
      <c r="CK18" s="198"/>
      <c r="CL18" s="198"/>
      <c r="CM18" s="198"/>
      <c r="CN18" s="198">
        <f>c!E52</f>
      </c>
      <c r="CO18" s="198"/>
      <c r="CP18" s="198"/>
      <c r="CQ18" s="198"/>
      <c r="CR18" s="198"/>
      <c r="CS18" s="198"/>
      <c r="CT18" s="198">
        <f>c!F52</f>
      </c>
      <c r="CU18" s="198"/>
      <c r="CV18" s="198"/>
      <c r="CW18" s="198"/>
      <c r="CX18" s="198"/>
      <c r="CY18" s="198"/>
      <c r="CZ18" s="198">
        <f>c!G52</f>
      </c>
      <c r="DA18" s="198"/>
      <c r="DB18" s="198"/>
      <c r="DC18" s="198"/>
      <c r="DD18" s="198"/>
      <c r="DE18" s="207"/>
      <c r="DF18" s="190">
        <f>c!T52</f>
      </c>
      <c r="DG18" s="190"/>
      <c r="DH18" s="190"/>
      <c r="DI18" s="190"/>
      <c r="DJ18" s="190"/>
      <c r="DK18" s="190"/>
      <c r="DL18" s="190"/>
      <c r="DN18" s="72"/>
      <c r="DO18" s="73"/>
      <c r="DP18" s="283" t="s">
        <v>372</v>
      </c>
      <c r="DQ18" s="283"/>
      <c r="DR18" s="283"/>
      <c r="DS18" s="283"/>
      <c r="DT18" s="283"/>
      <c r="DU18" s="283"/>
      <c r="DV18" s="283"/>
      <c r="DW18" s="283"/>
      <c r="DX18" s="283"/>
      <c r="DY18" s="283"/>
      <c r="DZ18" s="283"/>
      <c r="EA18" s="283"/>
      <c r="EB18" s="283"/>
      <c r="EC18" s="283"/>
      <c r="ED18" s="283"/>
      <c r="EE18" s="283"/>
      <c r="EF18" s="283"/>
      <c r="EG18" s="283"/>
      <c r="EH18" s="283"/>
      <c r="EI18" s="283"/>
      <c r="EJ18" s="283"/>
      <c r="EK18" s="283"/>
      <c r="EL18" s="283"/>
      <c r="EM18" s="283"/>
      <c r="EN18" s="283"/>
      <c r="EO18" s="283"/>
      <c r="EP18" s="283"/>
      <c r="EQ18" s="283"/>
      <c r="ER18" s="283"/>
      <c r="ES18" s="283"/>
      <c r="ET18" s="283"/>
      <c r="EU18" s="283"/>
      <c r="EV18" s="283"/>
      <c r="EW18" s="283"/>
      <c r="EX18" s="283"/>
      <c r="EY18" s="283"/>
      <c r="EZ18" s="283"/>
      <c r="FA18" s="284">
        <f>IF('入力票5'!BN8="","",IF('入力票5'!BN8=1,"有",IF('入力票5'!BN8=2,"無","適用除外")))</f>
      </c>
      <c r="FB18" s="284"/>
      <c r="FC18" s="284"/>
      <c r="FD18" s="284"/>
      <c r="FE18" s="284"/>
      <c r="FF18" s="284"/>
      <c r="FG18" s="284"/>
      <c r="FH18" s="284"/>
      <c r="FI18" s="284"/>
      <c r="FJ18" s="284"/>
      <c r="FK18" s="284"/>
      <c r="FL18" s="284"/>
      <c r="FM18" s="31"/>
      <c r="FN18" s="24"/>
      <c r="FO18" s="24"/>
      <c r="FP18" s="24"/>
      <c r="FQ18" s="24"/>
      <c r="FR18" s="24"/>
      <c r="FS18" s="32"/>
    </row>
    <row r="19" spans="1:175" ht="11.25" customHeight="1">
      <c r="A19" s="12" t="s">
        <v>14</v>
      </c>
      <c r="B19" s="13"/>
      <c r="C19" s="13"/>
      <c r="D19" s="13"/>
      <c r="E19" s="13"/>
      <c r="F19" s="261" t="s">
        <v>495</v>
      </c>
      <c r="G19" s="261"/>
      <c r="H19" s="261"/>
      <c r="I19" s="261"/>
      <c r="J19" s="261"/>
      <c r="K19" s="261"/>
      <c r="L19" s="261"/>
      <c r="M19" s="261"/>
      <c r="N19" s="261"/>
      <c r="O19" s="261"/>
      <c r="P19" s="261"/>
      <c r="Q19" s="261"/>
      <c r="R19" s="261"/>
      <c r="S19" s="261"/>
      <c r="T19" s="261"/>
      <c r="U19" s="261"/>
      <c r="V19" s="261"/>
      <c r="W19" s="261"/>
      <c r="X19" s="261"/>
      <c r="Y19" s="261"/>
      <c r="Z19" s="261"/>
      <c r="AA19" s="261"/>
      <c r="AB19" s="262"/>
      <c r="AC19" s="263">
        <f>c!B157</f>
      </c>
      <c r="AD19" s="263"/>
      <c r="AE19" s="263"/>
      <c r="AF19" s="263"/>
      <c r="AG19" s="263"/>
      <c r="AH19" s="263"/>
      <c r="AI19" s="263"/>
      <c r="AJ19" s="263"/>
      <c r="AK19" s="263"/>
      <c r="AL19" s="263"/>
      <c r="AM19" s="263">
        <f>c!B8</f>
      </c>
      <c r="AN19" s="263"/>
      <c r="AO19" s="263"/>
      <c r="AP19" s="263"/>
      <c r="AQ19" s="263"/>
      <c r="AR19" s="263"/>
      <c r="AS19" s="263"/>
      <c r="AT19" s="263"/>
      <c r="AU19" s="263"/>
      <c r="AV19" s="263"/>
      <c r="AW19" s="263"/>
      <c r="AX19" s="263"/>
      <c r="AY19" s="263"/>
      <c r="AZ19" s="263"/>
      <c r="BA19" s="263">
        <f>c!D8</f>
      </c>
      <c r="BB19" s="263"/>
      <c r="BC19" s="263"/>
      <c r="BD19" s="263"/>
      <c r="BE19" s="263"/>
      <c r="BF19" s="263"/>
      <c r="BG19" s="263"/>
      <c r="BH19" s="263">
        <f>c!P53</f>
      </c>
      <c r="BI19" s="263"/>
      <c r="BJ19" s="263"/>
      <c r="BK19" s="263"/>
      <c r="BL19" s="263"/>
      <c r="BM19" s="263"/>
      <c r="BN19" s="263"/>
      <c r="BO19" s="263"/>
      <c r="BP19" s="263"/>
      <c r="BQ19" s="263"/>
      <c r="BR19" s="263"/>
      <c r="BS19" s="263"/>
      <c r="BT19" s="263"/>
      <c r="BU19" s="263"/>
      <c r="BV19" s="255">
        <f>c!B53</f>
      </c>
      <c r="BW19" s="256"/>
      <c r="BX19" s="256"/>
      <c r="BY19" s="256"/>
      <c r="BZ19" s="256"/>
      <c r="CA19" s="256"/>
      <c r="CB19" s="257">
        <f>c!C53</f>
      </c>
      <c r="CC19" s="257"/>
      <c r="CD19" s="257"/>
      <c r="CE19" s="257"/>
      <c r="CF19" s="257"/>
      <c r="CG19" s="257"/>
      <c r="CH19" s="198">
        <f>c!D53</f>
      </c>
      <c r="CI19" s="198"/>
      <c r="CJ19" s="198"/>
      <c r="CK19" s="198"/>
      <c r="CL19" s="198"/>
      <c r="CM19" s="198"/>
      <c r="CN19" s="256">
        <f>c!E53</f>
      </c>
      <c r="CO19" s="256"/>
      <c r="CP19" s="256"/>
      <c r="CQ19" s="256"/>
      <c r="CR19" s="256"/>
      <c r="CS19" s="256"/>
      <c r="CT19" s="256">
        <f>c!F53</f>
      </c>
      <c r="CU19" s="256"/>
      <c r="CV19" s="256"/>
      <c r="CW19" s="256"/>
      <c r="CX19" s="256"/>
      <c r="CY19" s="256"/>
      <c r="CZ19" s="256">
        <f>c!G53</f>
      </c>
      <c r="DA19" s="256"/>
      <c r="DB19" s="256"/>
      <c r="DC19" s="256"/>
      <c r="DD19" s="256"/>
      <c r="DE19" s="258"/>
      <c r="DF19" s="263">
        <f>c!T53</f>
      </c>
      <c r="DG19" s="263"/>
      <c r="DH19" s="263"/>
      <c r="DI19" s="263"/>
      <c r="DJ19" s="263"/>
      <c r="DK19" s="263"/>
      <c r="DL19" s="263"/>
      <c r="DN19" s="72"/>
      <c r="DO19" s="73"/>
      <c r="DP19" s="283" t="s">
        <v>373</v>
      </c>
      <c r="DQ19" s="283"/>
      <c r="DR19" s="283"/>
      <c r="DS19" s="283"/>
      <c r="DT19" s="283"/>
      <c r="DU19" s="283"/>
      <c r="DV19" s="283"/>
      <c r="DW19" s="283"/>
      <c r="DX19" s="283"/>
      <c r="DY19" s="283"/>
      <c r="DZ19" s="283"/>
      <c r="EA19" s="283"/>
      <c r="EB19" s="283"/>
      <c r="EC19" s="283"/>
      <c r="ED19" s="283"/>
      <c r="EE19" s="283"/>
      <c r="EF19" s="283"/>
      <c r="EG19" s="283"/>
      <c r="EH19" s="283"/>
      <c r="EI19" s="283"/>
      <c r="EJ19" s="283"/>
      <c r="EK19" s="283"/>
      <c r="EL19" s="283"/>
      <c r="EM19" s="283"/>
      <c r="EN19" s="283"/>
      <c r="EO19" s="283"/>
      <c r="EP19" s="283"/>
      <c r="EQ19" s="283"/>
      <c r="ER19" s="283"/>
      <c r="ES19" s="283"/>
      <c r="ET19" s="283"/>
      <c r="EU19" s="283"/>
      <c r="EV19" s="283"/>
      <c r="EW19" s="283"/>
      <c r="EX19" s="283"/>
      <c r="EY19" s="283"/>
      <c r="EZ19" s="283"/>
      <c r="FA19" s="191">
        <f>IF('入力票5'!BN9="","",IF('入力票5'!BN9=1,"有",IF('入力票5'!BN9=2,"無","適用除外")))</f>
      </c>
      <c r="FB19" s="191"/>
      <c r="FC19" s="191"/>
      <c r="FD19" s="191"/>
      <c r="FE19" s="191"/>
      <c r="FF19" s="191"/>
      <c r="FG19" s="191"/>
      <c r="FH19" s="191"/>
      <c r="FI19" s="191"/>
      <c r="FJ19" s="191"/>
      <c r="FK19" s="191"/>
      <c r="FL19" s="191"/>
      <c r="FM19" s="31"/>
      <c r="FN19" s="24"/>
      <c r="FO19" s="24"/>
      <c r="FP19" s="24"/>
      <c r="FQ19" s="24"/>
      <c r="FR19" s="24"/>
      <c r="FS19" s="32"/>
    </row>
    <row r="20" spans="1:175" ht="11.25" customHeight="1">
      <c r="A20" s="12"/>
      <c r="B20" s="13"/>
      <c r="C20" s="51" t="s">
        <v>16</v>
      </c>
      <c r="D20" s="52"/>
      <c r="E20" s="52"/>
      <c r="F20" s="52"/>
      <c r="G20" s="52"/>
      <c r="H20" s="259" t="s">
        <v>17</v>
      </c>
      <c r="I20" s="259"/>
      <c r="J20" s="259"/>
      <c r="K20" s="259"/>
      <c r="L20" s="259"/>
      <c r="M20" s="259"/>
      <c r="N20" s="259"/>
      <c r="O20" s="259"/>
      <c r="P20" s="259"/>
      <c r="Q20" s="259"/>
      <c r="R20" s="259"/>
      <c r="S20" s="259"/>
      <c r="T20" s="259"/>
      <c r="U20" s="259"/>
      <c r="V20" s="259"/>
      <c r="W20" s="259"/>
      <c r="X20" s="259"/>
      <c r="Y20" s="259"/>
      <c r="Z20" s="259"/>
      <c r="AA20" s="259"/>
      <c r="AB20" s="260"/>
      <c r="AC20" s="208">
        <f>c!B158</f>
      </c>
      <c r="AD20" s="208"/>
      <c r="AE20" s="208"/>
      <c r="AF20" s="208"/>
      <c r="AG20" s="208"/>
      <c r="AH20" s="208"/>
      <c r="AI20" s="208"/>
      <c r="AJ20" s="208"/>
      <c r="AK20" s="208"/>
      <c r="AL20" s="208"/>
      <c r="AM20" s="208">
        <f>c!B9</f>
      </c>
      <c r="AN20" s="208"/>
      <c r="AO20" s="208"/>
      <c r="AP20" s="208"/>
      <c r="AQ20" s="208"/>
      <c r="AR20" s="208"/>
      <c r="AS20" s="208"/>
      <c r="AT20" s="208"/>
      <c r="AU20" s="208"/>
      <c r="AV20" s="208"/>
      <c r="AW20" s="208"/>
      <c r="AX20" s="208"/>
      <c r="AY20" s="208"/>
      <c r="AZ20" s="208"/>
      <c r="BA20" s="208">
        <f>c!D9</f>
      </c>
      <c r="BB20" s="208"/>
      <c r="BC20" s="208"/>
      <c r="BD20" s="208"/>
      <c r="BE20" s="208"/>
      <c r="BF20" s="208"/>
      <c r="BG20" s="208"/>
      <c r="BH20" s="208">
        <f>c!P54</f>
      </c>
      <c r="BI20" s="208"/>
      <c r="BJ20" s="208"/>
      <c r="BK20" s="208"/>
      <c r="BL20" s="208"/>
      <c r="BM20" s="208"/>
      <c r="BN20" s="208"/>
      <c r="BO20" s="208"/>
      <c r="BP20" s="208"/>
      <c r="BQ20" s="208"/>
      <c r="BR20" s="208"/>
      <c r="BS20" s="208"/>
      <c r="BT20" s="208"/>
      <c r="BU20" s="208"/>
      <c r="BV20" s="252">
        <f>c!B54</f>
      </c>
      <c r="BW20" s="209"/>
      <c r="BX20" s="209"/>
      <c r="BY20" s="209"/>
      <c r="BZ20" s="209"/>
      <c r="CA20" s="209"/>
      <c r="CB20" s="249">
        <f>c!C54</f>
      </c>
      <c r="CC20" s="249"/>
      <c r="CD20" s="249"/>
      <c r="CE20" s="249"/>
      <c r="CF20" s="249"/>
      <c r="CG20" s="249"/>
      <c r="CH20" s="198">
        <f>c!D54</f>
      </c>
      <c r="CI20" s="198"/>
      <c r="CJ20" s="198"/>
      <c r="CK20" s="198"/>
      <c r="CL20" s="198"/>
      <c r="CM20" s="198"/>
      <c r="CN20" s="209">
        <f>c!E54</f>
      </c>
      <c r="CO20" s="209"/>
      <c r="CP20" s="209"/>
      <c r="CQ20" s="209"/>
      <c r="CR20" s="209"/>
      <c r="CS20" s="209"/>
      <c r="CT20" s="209">
        <f>c!F54</f>
      </c>
      <c r="CU20" s="209"/>
      <c r="CV20" s="209"/>
      <c r="CW20" s="209"/>
      <c r="CX20" s="209"/>
      <c r="CY20" s="209"/>
      <c r="CZ20" s="209">
        <f>c!G54</f>
      </c>
      <c r="DA20" s="209"/>
      <c r="DB20" s="209"/>
      <c r="DC20" s="209"/>
      <c r="DD20" s="209"/>
      <c r="DE20" s="210"/>
      <c r="DF20" s="208">
        <f>c!T54</f>
      </c>
      <c r="DG20" s="208"/>
      <c r="DH20" s="208"/>
      <c r="DI20" s="208"/>
      <c r="DJ20" s="208"/>
      <c r="DK20" s="208"/>
      <c r="DL20" s="208"/>
      <c r="DN20" s="53"/>
      <c r="DO20" s="54"/>
      <c r="DP20" s="253" t="s">
        <v>81</v>
      </c>
      <c r="DQ20" s="253"/>
      <c r="DR20" s="253"/>
      <c r="DS20" s="253"/>
      <c r="DT20" s="253"/>
      <c r="DU20" s="253"/>
      <c r="DV20" s="253"/>
      <c r="DW20" s="253"/>
      <c r="DX20" s="253"/>
      <c r="DY20" s="253"/>
      <c r="DZ20" s="253"/>
      <c r="EA20" s="253"/>
      <c r="EB20" s="253"/>
      <c r="EC20" s="253"/>
      <c r="ED20" s="253"/>
      <c r="EE20" s="253"/>
      <c r="EF20" s="253"/>
      <c r="EG20" s="253"/>
      <c r="EH20" s="253"/>
      <c r="EI20" s="253"/>
      <c r="EJ20" s="253"/>
      <c r="EK20" s="253"/>
      <c r="EL20" s="253"/>
      <c r="EM20" s="253"/>
      <c r="EN20" s="253"/>
      <c r="EO20" s="253"/>
      <c r="EP20" s="253"/>
      <c r="EQ20" s="253"/>
      <c r="ER20" s="253"/>
      <c r="ES20" s="253"/>
      <c r="ET20" s="253"/>
      <c r="EU20" s="253"/>
      <c r="EV20" s="253"/>
      <c r="EW20" s="253"/>
      <c r="EX20" s="253"/>
      <c r="EY20" s="253"/>
      <c r="EZ20" s="253"/>
      <c r="FA20" s="191">
        <f>IF('入力票5'!BN10="","",IF('入力票5'!BN10=1,"有","無"))</f>
      </c>
      <c r="FB20" s="191"/>
      <c r="FC20" s="191"/>
      <c r="FD20" s="191"/>
      <c r="FE20" s="191"/>
      <c r="FF20" s="191"/>
      <c r="FG20" s="191"/>
      <c r="FH20" s="191"/>
      <c r="FI20" s="191"/>
      <c r="FJ20" s="191"/>
      <c r="FK20" s="191"/>
      <c r="FL20" s="191"/>
      <c r="FM20" s="31"/>
      <c r="FN20" s="24"/>
      <c r="FO20" s="24"/>
      <c r="FP20" s="24"/>
      <c r="FQ20" s="24"/>
      <c r="FR20" s="24"/>
      <c r="FS20" s="32"/>
    </row>
    <row r="21" spans="1:175" ht="11.25" customHeight="1">
      <c r="A21" s="53" t="s">
        <v>18</v>
      </c>
      <c r="B21" s="54"/>
      <c r="C21" s="54"/>
      <c r="D21" s="54"/>
      <c r="E21" s="54"/>
      <c r="F21" s="253" t="s">
        <v>19</v>
      </c>
      <c r="G21" s="253"/>
      <c r="H21" s="253"/>
      <c r="I21" s="253"/>
      <c r="J21" s="253"/>
      <c r="K21" s="253"/>
      <c r="L21" s="253"/>
      <c r="M21" s="253"/>
      <c r="N21" s="253"/>
      <c r="O21" s="253"/>
      <c r="P21" s="253"/>
      <c r="Q21" s="253"/>
      <c r="R21" s="253"/>
      <c r="S21" s="253"/>
      <c r="T21" s="253"/>
      <c r="U21" s="253"/>
      <c r="V21" s="253"/>
      <c r="W21" s="253"/>
      <c r="X21" s="253"/>
      <c r="Y21" s="253"/>
      <c r="Z21" s="253"/>
      <c r="AA21" s="253"/>
      <c r="AB21" s="254"/>
      <c r="AC21" s="190">
        <f>c!B159</f>
      </c>
      <c r="AD21" s="190"/>
      <c r="AE21" s="190"/>
      <c r="AF21" s="190"/>
      <c r="AG21" s="190"/>
      <c r="AH21" s="190"/>
      <c r="AI21" s="190"/>
      <c r="AJ21" s="190"/>
      <c r="AK21" s="190"/>
      <c r="AL21" s="190"/>
      <c r="AM21" s="190">
        <f>c!B10</f>
      </c>
      <c r="AN21" s="190"/>
      <c r="AO21" s="190"/>
      <c r="AP21" s="190"/>
      <c r="AQ21" s="190"/>
      <c r="AR21" s="190"/>
      <c r="AS21" s="190"/>
      <c r="AT21" s="190"/>
      <c r="AU21" s="190"/>
      <c r="AV21" s="190"/>
      <c r="AW21" s="190"/>
      <c r="AX21" s="190"/>
      <c r="AY21" s="190"/>
      <c r="AZ21" s="190"/>
      <c r="BA21" s="190">
        <f>c!D10</f>
      </c>
      <c r="BB21" s="190"/>
      <c r="BC21" s="190"/>
      <c r="BD21" s="190"/>
      <c r="BE21" s="190"/>
      <c r="BF21" s="190"/>
      <c r="BG21" s="190"/>
      <c r="BH21" s="190">
        <f>c!P55</f>
      </c>
      <c r="BI21" s="190"/>
      <c r="BJ21" s="190"/>
      <c r="BK21" s="190"/>
      <c r="BL21" s="190"/>
      <c r="BM21" s="190"/>
      <c r="BN21" s="190"/>
      <c r="BO21" s="190"/>
      <c r="BP21" s="190"/>
      <c r="BQ21" s="190"/>
      <c r="BR21" s="190"/>
      <c r="BS21" s="190"/>
      <c r="BT21" s="190"/>
      <c r="BU21" s="190"/>
      <c r="BV21" s="246">
        <f>c!B55</f>
      </c>
      <c r="BW21" s="198"/>
      <c r="BX21" s="198"/>
      <c r="BY21" s="198"/>
      <c r="BZ21" s="198"/>
      <c r="CA21" s="198"/>
      <c r="CB21" s="217">
        <f>c!C55</f>
      </c>
      <c r="CC21" s="217"/>
      <c r="CD21" s="217"/>
      <c r="CE21" s="217"/>
      <c r="CF21" s="217"/>
      <c r="CG21" s="217"/>
      <c r="CH21" s="198">
        <f>c!D55</f>
      </c>
      <c r="CI21" s="198"/>
      <c r="CJ21" s="198"/>
      <c r="CK21" s="198"/>
      <c r="CL21" s="198"/>
      <c r="CM21" s="198"/>
      <c r="CN21" s="198">
        <f>c!E55</f>
      </c>
      <c r="CO21" s="198"/>
      <c r="CP21" s="198"/>
      <c r="CQ21" s="198"/>
      <c r="CR21" s="198"/>
      <c r="CS21" s="198"/>
      <c r="CT21" s="198">
        <f>c!F55</f>
      </c>
      <c r="CU21" s="198"/>
      <c r="CV21" s="198"/>
      <c r="CW21" s="198"/>
      <c r="CX21" s="198"/>
      <c r="CY21" s="198"/>
      <c r="CZ21" s="198">
        <f>c!G55</f>
      </c>
      <c r="DA21" s="198"/>
      <c r="DB21" s="198"/>
      <c r="DC21" s="198"/>
      <c r="DD21" s="198"/>
      <c r="DE21" s="207"/>
      <c r="DF21" s="190">
        <f>c!T55</f>
      </c>
      <c r="DG21" s="190"/>
      <c r="DH21" s="190"/>
      <c r="DI21" s="190"/>
      <c r="DJ21" s="190"/>
      <c r="DK21" s="190"/>
      <c r="DL21" s="190"/>
      <c r="DN21" s="53"/>
      <c r="DO21" s="54"/>
      <c r="DP21" s="285" t="s">
        <v>82</v>
      </c>
      <c r="DQ21" s="285"/>
      <c r="DR21" s="285"/>
      <c r="DS21" s="285"/>
      <c r="DT21" s="285"/>
      <c r="DU21" s="285"/>
      <c r="DV21" s="285"/>
      <c r="DW21" s="285"/>
      <c r="DX21" s="285"/>
      <c r="DY21" s="285"/>
      <c r="DZ21" s="285"/>
      <c r="EA21" s="285"/>
      <c r="EB21" s="285"/>
      <c r="EC21" s="285"/>
      <c r="ED21" s="285"/>
      <c r="EE21" s="285"/>
      <c r="EF21" s="285"/>
      <c r="EG21" s="285"/>
      <c r="EH21" s="285"/>
      <c r="EI21" s="285"/>
      <c r="EJ21" s="285"/>
      <c r="EK21" s="285"/>
      <c r="EL21" s="285"/>
      <c r="EM21" s="285"/>
      <c r="EN21" s="285"/>
      <c r="EO21" s="285"/>
      <c r="EP21" s="285"/>
      <c r="EQ21" s="285"/>
      <c r="ER21" s="285"/>
      <c r="ES21" s="285"/>
      <c r="ET21" s="285"/>
      <c r="EU21" s="285"/>
      <c r="EV21" s="285"/>
      <c r="EW21" s="285"/>
      <c r="EX21" s="285"/>
      <c r="EY21" s="285"/>
      <c r="EZ21" s="285"/>
      <c r="FA21" s="191">
        <f>IF('入力票5'!BN11="","",IF('入力票5'!BN11=1,"有","無"))</f>
      </c>
      <c r="FB21" s="191"/>
      <c r="FC21" s="191"/>
      <c r="FD21" s="191"/>
      <c r="FE21" s="191"/>
      <c r="FF21" s="191"/>
      <c r="FG21" s="191"/>
      <c r="FH21" s="191"/>
      <c r="FI21" s="191"/>
      <c r="FJ21" s="191"/>
      <c r="FK21" s="191"/>
      <c r="FL21" s="191"/>
      <c r="FM21" s="31"/>
      <c r="FN21" s="24"/>
      <c r="FO21" s="24"/>
      <c r="FP21" s="24"/>
      <c r="FQ21" s="24"/>
      <c r="FR21" s="24"/>
      <c r="FS21" s="32"/>
    </row>
    <row r="22" spans="1:175" ht="11.25" customHeight="1">
      <c r="A22" s="53" t="s">
        <v>20</v>
      </c>
      <c r="B22" s="54"/>
      <c r="C22" s="54"/>
      <c r="D22" s="54"/>
      <c r="E22" s="54"/>
      <c r="F22" s="253" t="s">
        <v>21</v>
      </c>
      <c r="G22" s="253"/>
      <c r="H22" s="253"/>
      <c r="I22" s="253"/>
      <c r="J22" s="253"/>
      <c r="K22" s="253"/>
      <c r="L22" s="253"/>
      <c r="M22" s="253"/>
      <c r="N22" s="253"/>
      <c r="O22" s="253"/>
      <c r="P22" s="253"/>
      <c r="Q22" s="253"/>
      <c r="R22" s="253"/>
      <c r="S22" s="253"/>
      <c r="T22" s="253"/>
      <c r="U22" s="253"/>
      <c r="V22" s="253"/>
      <c r="W22" s="253"/>
      <c r="X22" s="253"/>
      <c r="Y22" s="253"/>
      <c r="Z22" s="253"/>
      <c r="AA22" s="253"/>
      <c r="AB22" s="254"/>
      <c r="AC22" s="190">
        <f>c!B160</f>
      </c>
      <c r="AD22" s="190"/>
      <c r="AE22" s="190"/>
      <c r="AF22" s="190"/>
      <c r="AG22" s="190"/>
      <c r="AH22" s="190"/>
      <c r="AI22" s="190"/>
      <c r="AJ22" s="190"/>
      <c r="AK22" s="190"/>
      <c r="AL22" s="190"/>
      <c r="AM22" s="190">
        <f>c!B11</f>
      </c>
      <c r="AN22" s="190"/>
      <c r="AO22" s="190"/>
      <c r="AP22" s="190"/>
      <c r="AQ22" s="190"/>
      <c r="AR22" s="190"/>
      <c r="AS22" s="190"/>
      <c r="AT22" s="190"/>
      <c r="AU22" s="190"/>
      <c r="AV22" s="190"/>
      <c r="AW22" s="190"/>
      <c r="AX22" s="190"/>
      <c r="AY22" s="190"/>
      <c r="AZ22" s="190"/>
      <c r="BA22" s="190">
        <f>c!D11</f>
      </c>
      <c r="BB22" s="190"/>
      <c r="BC22" s="190"/>
      <c r="BD22" s="190"/>
      <c r="BE22" s="190"/>
      <c r="BF22" s="190"/>
      <c r="BG22" s="190"/>
      <c r="BH22" s="190">
        <f>c!P56</f>
      </c>
      <c r="BI22" s="190"/>
      <c r="BJ22" s="190"/>
      <c r="BK22" s="190"/>
      <c r="BL22" s="190"/>
      <c r="BM22" s="190"/>
      <c r="BN22" s="190"/>
      <c r="BO22" s="190"/>
      <c r="BP22" s="190"/>
      <c r="BQ22" s="190"/>
      <c r="BR22" s="190"/>
      <c r="BS22" s="190"/>
      <c r="BT22" s="190"/>
      <c r="BU22" s="190"/>
      <c r="BV22" s="246">
        <f>c!B56</f>
      </c>
      <c r="BW22" s="198"/>
      <c r="BX22" s="198"/>
      <c r="BY22" s="198"/>
      <c r="BZ22" s="198"/>
      <c r="CA22" s="198"/>
      <c r="CB22" s="217">
        <f>c!C56</f>
      </c>
      <c r="CC22" s="217"/>
      <c r="CD22" s="217"/>
      <c r="CE22" s="217"/>
      <c r="CF22" s="217"/>
      <c r="CG22" s="217"/>
      <c r="CH22" s="198">
        <f>c!D56</f>
      </c>
      <c r="CI22" s="198"/>
      <c r="CJ22" s="198"/>
      <c r="CK22" s="198"/>
      <c r="CL22" s="198"/>
      <c r="CM22" s="198"/>
      <c r="CN22" s="198">
        <f>c!E56</f>
      </c>
      <c r="CO22" s="198"/>
      <c r="CP22" s="198"/>
      <c r="CQ22" s="198"/>
      <c r="CR22" s="198"/>
      <c r="CS22" s="198"/>
      <c r="CT22" s="198">
        <f>c!F56</f>
      </c>
      <c r="CU22" s="198"/>
      <c r="CV22" s="198"/>
      <c r="CW22" s="198"/>
      <c r="CX22" s="198"/>
      <c r="CY22" s="198"/>
      <c r="CZ22" s="198">
        <f>c!G56</f>
      </c>
      <c r="DA22" s="198"/>
      <c r="DB22" s="198"/>
      <c r="DC22" s="198"/>
      <c r="DD22" s="198"/>
      <c r="DE22" s="207"/>
      <c r="DF22" s="190">
        <f>c!T56</f>
      </c>
      <c r="DG22" s="190"/>
      <c r="DH22" s="190"/>
      <c r="DI22" s="190"/>
      <c r="DJ22" s="190"/>
      <c r="DK22" s="190"/>
      <c r="DL22" s="190"/>
      <c r="DN22" s="53"/>
      <c r="DO22" s="54"/>
      <c r="DP22" s="283" t="s">
        <v>83</v>
      </c>
      <c r="DQ22" s="283"/>
      <c r="DR22" s="283"/>
      <c r="DS22" s="283"/>
      <c r="DT22" s="283"/>
      <c r="DU22" s="283"/>
      <c r="DV22" s="283"/>
      <c r="DW22" s="283"/>
      <c r="DX22" s="283"/>
      <c r="DY22" s="283"/>
      <c r="DZ22" s="283"/>
      <c r="EA22" s="283"/>
      <c r="EB22" s="283"/>
      <c r="EC22" s="283"/>
      <c r="ED22" s="283"/>
      <c r="EE22" s="283"/>
      <c r="EF22" s="283"/>
      <c r="EG22" s="283"/>
      <c r="EH22" s="283"/>
      <c r="EI22" s="283"/>
      <c r="EJ22" s="283"/>
      <c r="EK22" s="283"/>
      <c r="EL22" s="283"/>
      <c r="EM22" s="283"/>
      <c r="EN22" s="283"/>
      <c r="EO22" s="283"/>
      <c r="EP22" s="283"/>
      <c r="EQ22" s="283"/>
      <c r="ER22" s="283"/>
      <c r="ES22" s="283"/>
      <c r="ET22" s="283"/>
      <c r="EU22" s="283"/>
      <c r="EV22" s="283"/>
      <c r="EW22" s="283"/>
      <c r="EX22" s="283"/>
      <c r="EY22" s="283"/>
      <c r="EZ22" s="283"/>
      <c r="FA22" s="191">
        <f>IF('入力票5'!BN12="","",IF('入力票5'!BN12=1,"有","無"))</f>
      </c>
      <c r="FB22" s="191"/>
      <c r="FC22" s="191"/>
      <c r="FD22" s="191"/>
      <c r="FE22" s="191"/>
      <c r="FF22" s="191"/>
      <c r="FG22" s="191"/>
      <c r="FH22" s="191"/>
      <c r="FI22" s="191"/>
      <c r="FJ22" s="191"/>
      <c r="FK22" s="191"/>
      <c r="FL22" s="191"/>
      <c r="FM22" s="31"/>
      <c r="FN22" s="24"/>
      <c r="FO22" s="24"/>
      <c r="FP22" s="24"/>
      <c r="FQ22" s="24"/>
      <c r="FR22" s="24"/>
      <c r="FS22" s="32"/>
    </row>
    <row r="23" spans="1:175" ht="11.25" customHeight="1">
      <c r="A23" s="53" t="s">
        <v>22</v>
      </c>
      <c r="B23" s="54"/>
      <c r="C23" s="54"/>
      <c r="D23" s="54"/>
      <c r="E23" s="54"/>
      <c r="F23" s="253" t="s">
        <v>23</v>
      </c>
      <c r="G23" s="253"/>
      <c r="H23" s="253"/>
      <c r="I23" s="253"/>
      <c r="J23" s="253"/>
      <c r="K23" s="253"/>
      <c r="L23" s="253"/>
      <c r="M23" s="253"/>
      <c r="N23" s="253"/>
      <c r="O23" s="253"/>
      <c r="P23" s="253"/>
      <c r="Q23" s="253"/>
      <c r="R23" s="253"/>
      <c r="S23" s="253"/>
      <c r="T23" s="253"/>
      <c r="U23" s="253"/>
      <c r="V23" s="253"/>
      <c r="W23" s="253"/>
      <c r="X23" s="253"/>
      <c r="Y23" s="253"/>
      <c r="Z23" s="253"/>
      <c r="AA23" s="253"/>
      <c r="AB23" s="254"/>
      <c r="AC23" s="190">
        <f>c!B161</f>
      </c>
      <c r="AD23" s="190"/>
      <c r="AE23" s="190"/>
      <c r="AF23" s="190"/>
      <c r="AG23" s="190"/>
      <c r="AH23" s="190"/>
      <c r="AI23" s="190"/>
      <c r="AJ23" s="190"/>
      <c r="AK23" s="190"/>
      <c r="AL23" s="190"/>
      <c r="AM23" s="190">
        <f>c!B12</f>
      </c>
      <c r="AN23" s="190"/>
      <c r="AO23" s="190"/>
      <c r="AP23" s="190"/>
      <c r="AQ23" s="190"/>
      <c r="AR23" s="190"/>
      <c r="AS23" s="190"/>
      <c r="AT23" s="190"/>
      <c r="AU23" s="190"/>
      <c r="AV23" s="190"/>
      <c r="AW23" s="190"/>
      <c r="AX23" s="190"/>
      <c r="AY23" s="190"/>
      <c r="AZ23" s="190"/>
      <c r="BA23" s="190">
        <f>c!D12</f>
      </c>
      <c r="BB23" s="190"/>
      <c r="BC23" s="190"/>
      <c r="BD23" s="190"/>
      <c r="BE23" s="190"/>
      <c r="BF23" s="190"/>
      <c r="BG23" s="190"/>
      <c r="BH23" s="190">
        <f>c!P57</f>
      </c>
      <c r="BI23" s="190"/>
      <c r="BJ23" s="190"/>
      <c r="BK23" s="190"/>
      <c r="BL23" s="190"/>
      <c r="BM23" s="190"/>
      <c r="BN23" s="190"/>
      <c r="BO23" s="190"/>
      <c r="BP23" s="190"/>
      <c r="BQ23" s="190"/>
      <c r="BR23" s="190"/>
      <c r="BS23" s="190"/>
      <c r="BT23" s="190"/>
      <c r="BU23" s="190"/>
      <c r="BV23" s="246">
        <f>c!B57</f>
      </c>
      <c r="BW23" s="198"/>
      <c r="BX23" s="198"/>
      <c r="BY23" s="198"/>
      <c r="BZ23" s="198"/>
      <c r="CA23" s="198"/>
      <c r="CB23" s="217">
        <f>c!C57</f>
      </c>
      <c r="CC23" s="217"/>
      <c r="CD23" s="217"/>
      <c r="CE23" s="217"/>
      <c r="CF23" s="217"/>
      <c r="CG23" s="217"/>
      <c r="CH23" s="198">
        <f>c!D57</f>
      </c>
      <c r="CI23" s="198"/>
      <c r="CJ23" s="198"/>
      <c r="CK23" s="198"/>
      <c r="CL23" s="198"/>
      <c r="CM23" s="198"/>
      <c r="CN23" s="198">
        <f>c!E57</f>
      </c>
      <c r="CO23" s="198"/>
      <c r="CP23" s="198"/>
      <c r="CQ23" s="198"/>
      <c r="CR23" s="198"/>
      <c r="CS23" s="198"/>
      <c r="CT23" s="198">
        <f>c!F57</f>
      </c>
      <c r="CU23" s="198"/>
      <c r="CV23" s="198"/>
      <c r="CW23" s="198"/>
      <c r="CX23" s="198"/>
      <c r="CY23" s="198"/>
      <c r="CZ23" s="198">
        <f>c!G57</f>
      </c>
      <c r="DA23" s="198"/>
      <c r="DB23" s="198"/>
      <c r="DC23" s="198"/>
      <c r="DD23" s="198"/>
      <c r="DE23" s="207"/>
      <c r="DF23" s="190">
        <f>c!T57</f>
      </c>
      <c r="DG23" s="190"/>
      <c r="DH23" s="190"/>
      <c r="DI23" s="190"/>
      <c r="DJ23" s="190"/>
      <c r="DK23" s="190"/>
      <c r="DL23" s="190"/>
      <c r="DN23" s="89"/>
      <c r="DO23" s="88"/>
      <c r="DP23" s="286" t="s">
        <v>376</v>
      </c>
      <c r="DQ23" s="286"/>
      <c r="DR23" s="286"/>
      <c r="DS23" s="286"/>
      <c r="DT23" s="286"/>
      <c r="DU23" s="286"/>
      <c r="DV23" s="286"/>
      <c r="DW23" s="286"/>
      <c r="DX23" s="286"/>
      <c r="DY23" s="286"/>
      <c r="DZ23" s="286"/>
      <c r="EA23" s="286"/>
      <c r="EB23" s="286"/>
      <c r="EC23" s="286"/>
      <c r="ED23" s="286"/>
      <c r="EE23" s="286"/>
      <c r="EF23" s="286"/>
      <c r="EG23" s="286"/>
      <c r="EH23" s="286"/>
      <c r="EI23" s="286"/>
      <c r="EJ23" s="286"/>
      <c r="EK23" s="286"/>
      <c r="EL23" s="286"/>
      <c r="EM23" s="286"/>
      <c r="EN23" s="286"/>
      <c r="EO23" s="286"/>
      <c r="EP23" s="286"/>
      <c r="EQ23" s="286"/>
      <c r="ER23" s="286"/>
      <c r="ES23" s="286"/>
      <c r="ET23" s="286"/>
      <c r="EU23" s="286"/>
      <c r="EV23" s="286"/>
      <c r="EW23" s="286"/>
      <c r="EX23" s="286"/>
      <c r="EY23" s="286"/>
      <c r="EZ23" s="286"/>
      <c r="FA23" s="199">
        <f>IF(OR('入力票5'!BN14="",'入力票5'!BN17=""),"",IF('入力票5'!BN17=0,"非該当",IF('入力票5'!BN14/'入力票5'!BN17&gt;=0.15,"該当","非該当")))</f>
      </c>
      <c r="FB23" s="199"/>
      <c r="FC23" s="199"/>
      <c r="FD23" s="199"/>
      <c r="FE23" s="199"/>
      <c r="FF23" s="199"/>
      <c r="FG23" s="199"/>
      <c r="FH23" s="199"/>
      <c r="FI23" s="199"/>
      <c r="FJ23" s="199"/>
      <c r="FK23" s="199"/>
      <c r="FL23" s="199"/>
      <c r="FM23" s="31"/>
      <c r="FN23" s="24"/>
      <c r="FO23" s="24"/>
      <c r="FP23" s="24"/>
      <c r="FQ23" s="24"/>
      <c r="FR23" s="24"/>
      <c r="FS23" s="32"/>
    </row>
    <row r="24" spans="1:175" ht="11.25" customHeight="1">
      <c r="A24" s="53" t="s">
        <v>24</v>
      </c>
      <c r="B24" s="54"/>
      <c r="C24" s="54"/>
      <c r="D24" s="54"/>
      <c r="E24" s="54"/>
      <c r="F24" s="253" t="s">
        <v>25</v>
      </c>
      <c r="G24" s="253"/>
      <c r="H24" s="253"/>
      <c r="I24" s="253"/>
      <c r="J24" s="253"/>
      <c r="K24" s="253"/>
      <c r="L24" s="253"/>
      <c r="M24" s="253"/>
      <c r="N24" s="253"/>
      <c r="O24" s="253"/>
      <c r="P24" s="253"/>
      <c r="Q24" s="253"/>
      <c r="R24" s="253"/>
      <c r="S24" s="253"/>
      <c r="T24" s="253"/>
      <c r="U24" s="253"/>
      <c r="V24" s="253"/>
      <c r="W24" s="253"/>
      <c r="X24" s="253"/>
      <c r="Y24" s="253"/>
      <c r="Z24" s="253"/>
      <c r="AA24" s="253"/>
      <c r="AB24" s="254"/>
      <c r="AC24" s="190">
        <f>c!B162</f>
      </c>
      <c r="AD24" s="190"/>
      <c r="AE24" s="190"/>
      <c r="AF24" s="190"/>
      <c r="AG24" s="190"/>
      <c r="AH24" s="190"/>
      <c r="AI24" s="190"/>
      <c r="AJ24" s="190"/>
      <c r="AK24" s="190"/>
      <c r="AL24" s="190"/>
      <c r="AM24" s="190">
        <f>c!B13</f>
      </c>
      <c r="AN24" s="190"/>
      <c r="AO24" s="190"/>
      <c r="AP24" s="190"/>
      <c r="AQ24" s="190"/>
      <c r="AR24" s="190"/>
      <c r="AS24" s="190"/>
      <c r="AT24" s="190"/>
      <c r="AU24" s="190"/>
      <c r="AV24" s="190"/>
      <c r="AW24" s="190"/>
      <c r="AX24" s="190"/>
      <c r="AY24" s="190"/>
      <c r="AZ24" s="190"/>
      <c r="BA24" s="190">
        <f>c!D13</f>
      </c>
      <c r="BB24" s="190"/>
      <c r="BC24" s="190"/>
      <c r="BD24" s="190"/>
      <c r="BE24" s="190"/>
      <c r="BF24" s="190"/>
      <c r="BG24" s="190"/>
      <c r="BH24" s="190">
        <f>c!P58</f>
      </c>
      <c r="BI24" s="190"/>
      <c r="BJ24" s="190"/>
      <c r="BK24" s="190"/>
      <c r="BL24" s="190"/>
      <c r="BM24" s="190"/>
      <c r="BN24" s="190"/>
      <c r="BO24" s="190"/>
      <c r="BP24" s="190"/>
      <c r="BQ24" s="190"/>
      <c r="BR24" s="190"/>
      <c r="BS24" s="190"/>
      <c r="BT24" s="190"/>
      <c r="BU24" s="190"/>
      <c r="BV24" s="246">
        <f>c!B58</f>
      </c>
      <c r="BW24" s="198"/>
      <c r="BX24" s="198"/>
      <c r="BY24" s="198"/>
      <c r="BZ24" s="198"/>
      <c r="CA24" s="198"/>
      <c r="CB24" s="217">
        <f>c!C58</f>
      </c>
      <c r="CC24" s="217"/>
      <c r="CD24" s="217"/>
      <c r="CE24" s="217"/>
      <c r="CF24" s="217"/>
      <c r="CG24" s="217"/>
      <c r="CH24" s="198">
        <f>c!D58</f>
      </c>
      <c r="CI24" s="198"/>
      <c r="CJ24" s="198"/>
      <c r="CK24" s="198"/>
      <c r="CL24" s="198"/>
      <c r="CM24" s="198"/>
      <c r="CN24" s="198">
        <f>c!E58</f>
      </c>
      <c r="CO24" s="198"/>
      <c r="CP24" s="198"/>
      <c r="CQ24" s="198"/>
      <c r="CR24" s="198"/>
      <c r="CS24" s="198"/>
      <c r="CT24" s="198">
        <f>c!F58</f>
      </c>
      <c r="CU24" s="198"/>
      <c r="CV24" s="198"/>
      <c r="CW24" s="198"/>
      <c r="CX24" s="198"/>
      <c r="CY24" s="198"/>
      <c r="CZ24" s="198">
        <f>c!G58</f>
      </c>
      <c r="DA24" s="198"/>
      <c r="DB24" s="198"/>
      <c r="DC24" s="198"/>
      <c r="DD24" s="198"/>
      <c r="DE24" s="207"/>
      <c r="DF24" s="190">
        <f>c!T58</f>
      </c>
      <c r="DG24" s="190"/>
      <c r="DH24" s="190"/>
      <c r="DI24" s="190"/>
      <c r="DJ24" s="190"/>
      <c r="DK24" s="190"/>
      <c r="DL24" s="190"/>
      <c r="DN24" s="53"/>
      <c r="DO24" s="54"/>
      <c r="DP24" s="193" t="s">
        <v>377</v>
      </c>
      <c r="DQ24" s="193"/>
      <c r="DR24" s="193"/>
      <c r="DS24" s="193"/>
      <c r="DT24" s="193"/>
      <c r="DU24" s="193"/>
      <c r="DV24" s="193"/>
      <c r="DW24" s="193"/>
      <c r="DX24" s="193"/>
      <c r="DY24" s="193"/>
      <c r="DZ24" s="193"/>
      <c r="EA24" s="193"/>
      <c r="EB24" s="193"/>
      <c r="EC24" s="193"/>
      <c r="ED24" s="193"/>
      <c r="EE24" s="193"/>
      <c r="EF24" s="193"/>
      <c r="EG24" s="193"/>
      <c r="EH24" s="193"/>
      <c r="EI24" s="193"/>
      <c r="EJ24" s="193"/>
      <c r="EK24" s="193"/>
      <c r="EL24" s="193"/>
      <c r="EM24" s="193"/>
      <c r="EN24" s="193"/>
      <c r="EO24" s="193"/>
      <c r="EP24" s="193"/>
      <c r="EQ24" s="193"/>
      <c r="ER24" s="193"/>
      <c r="ES24" s="193"/>
      <c r="ET24" s="193"/>
      <c r="EU24" s="193"/>
      <c r="EV24" s="193"/>
      <c r="EW24" s="193"/>
      <c r="EX24" s="193"/>
      <c r="EY24" s="193"/>
      <c r="EZ24" s="194"/>
      <c r="FA24" s="199">
        <f>IF(OR('入力票5'!BN15="",'入力票5'!BN17=""),"",IF('入力票5'!BN17=0,"非該当",IF('入力票5'!BN15/'入力票5'!BN17&gt;=0.01,"該当","非該当")))</f>
      </c>
      <c r="FB24" s="199"/>
      <c r="FC24" s="199"/>
      <c r="FD24" s="199"/>
      <c r="FE24" s="199"/>
      <c r="FF24" s="199"/>
      <c r="FG24" s="199"/>
      <c r="FH24" s="199"/>
      <c r="FI24" s="199"/>
      <c r="FJ24" s="199"/>
      <c r="FK24" s="199"/>
      <c r="FL24" s="199"/>
      <c r="FM24" s="31"/>
      <c r="FN24" s="24"/>
      <c r="FO24" s="24"/>
      <c r="FP24" s="24"/>
      <c r="FQ24" s="24"/>
      <c r="FR24" s="24"/>
      <c r="FS24" s="32"/>
    </row>
    <row r="25" spans="1:175" ht="11.25" customHeight="1">
      <c r="A25" s="53" t="s">
        <v>26</v>
      </c>
      <c r="B25" s="54"/>
      <c r="C25" s="54"/>
      <c r="D25" s="54"/>
      <c r="E25" s="54"/>
      <c r="F25" s="264" t="s">
        <v>27</v>
      </c>
      <c r="G25" s="264"/>
      <c r="H25" s="264"/>
      <c r="I25" s="264"/>
      <c r="J25" s="264"/>
      <c r="K25" s="264"/>
      <c r="L25" s="264"/>
      <c r="M25" s="264"/>
      <c r="N25" s="264"/>
      <c r="O25" s="264"/>
      <c r="P25" s="264"/>
      <c r="Q25" s="264"/>
      <c r="R25" s="264"/>
      <c r="S25" s="264"/>
      <c r="T25" s="264"/>
      <c r="U25" s="264"/>
      <c r="V25" s="264"/>
      <c r="W25" s="264"/>
      <c r="X25" s="264"/>
      <c r="Y25" s="264"/>
      <c r="Z25" s="264"/>
      <c r="AA25" s="264"/>
      <c r="AB25" s="265"/>
      <c r="AC25" s="190">
        <f>c!B163</f>
      </c>
      <c r="AD25" s="190"/>
      <c r="AE25" s="190"/>
      <c r="AF25" s="190"/>
      <c r="AG25" s="190"/>
      <c r="AH25" s="190"/>
      <c r="AI25" s="190"/>
      <c r="AJ25" s="190"/>
      <c r="AK25" s="190"/>
      <c r="AL25" s="190"/>
      <c r="AM25" s="190">
        <f>c!B14</f>
      </c>
      <c r="AN25" s="190"/>
      <c r="AO25" s="190"/>
      <c r="AP25" s="190"/>
      <c r="AQ25" s="190"/>
      <c r="AR25" s="190"/>
      <c r="AS25" s="190"/>
      <c r="AT25" s="190"/>
      <c r="AU25" s="190"/>
      <c r="AV25" s="190"/>
      <c r="AW25" s="190"/>
      <c r="AX25" s="190"/>
      <c r="AY25" s="190"/>
      <c r="AZ25" s="190"/>
      <c r="BA25" s="190">
        <f>c!D14</f>
      </c>
      <c r="BB25" s="190"/>
      <c r="BC25" s="190"/>
      <c r="BD25" s="190"/>
      <c r="BE25" s="190"/>
      <c r="BF25" s="190"/>
      <c r="BG25" s="190"/>
      <c r="BH25" s="190">
        <f>c!P59</f>
      </c>
      <c r="BI25" s="190"/>
      <c r="BJ25" s="190"/>
      <c r="BK25" s="190"/>
      <c r="BL25" s="190"/>
      <c r="BM25" s="190"/>
      <c r="BN25" s="190"/>
      <c r="BO25" s="190"/>
      <c r="BP25" s="190"/>
      <c r="BQ25" s="190"/>
      <c r="BR25" s="190"/>
      <c r="BS25" s="190"/>
      <c r="BT25" s="190"/>
      <c r="BU25" s="190"/>
      <c r="BV25" s="246">
        <f>c!B59</f>
      </c>
      <c r="BW25" s="198"/>
      <c r="BX25" s="198"/>
      <c r="BY25" s="198"/>
      <c r="BZ25" s="198"/>
      <c r="CA25" s="198"/>
      <c r="CB25" s="217">
        <f>c!C59</f>
      </c>
      <c r="CC25" s="217"/>
      <c r="CD25" s="217"/>
      <c r="CE25" s="217"/>
      <c r="CF25" s="217"/>
      <c r="CG25" s="217"/>
      <c r="CH25" s="198">
        <f>c!D59</f>
      </c>
      <c r="CI25" s="198"/>
      <c r="CJ25" s="198"/>
      <c r="CK25" s="198"/>
      <c r="CL25" s="198"/>
      <c r="CM25" s="198"/>
      <c r="CN25" s="198">
        <f>c!E59</f>
      </c>
      <c r="CO25" s="198"/>
      <c r="CP25" s="198"/>
      <c r="CQ25" s="198"/>
      <c r="CR25" s="198"/>
      <c r="CS25" s="198"/>
      <c r="CT25" s="198">
        <f>c!F59</f>
      </c>
      <c r="CU25" s="198"/>
      <c r="CV25" s="198"/>
      <c r="CW25" s="198"/>
      <c r="CX25" s="198"/>
      <c r="CY25" s="198"/>
      <c r="CZ25" s="198">
        <f>c!G59</f>
      </c>
      <c r="DA25" s="198"/>
      <c r="DB25" s="198"/>
      <c r="DC25" s="198"/>
      <c r="DD25" s="198"/>
      <c r="DE25" s="207"/>
      <c r="DF25" s="190">
        <f>c!T59</f>
      </c>
      <c r="DG25" s="190"/>
      <c r="DH25" s="190"/>
      <c r="DI25" s="190"/>
      <c r="DJ25" s="190"/>
      <c r="DK25" s="190"/>
      <c r="DL25" s="190"/>
      <c r="DN25" s="92"/>
      <c r="DO25" s="93"/>
      <c r="DP25" s="200" t="s">
        <v>414</v>
      </c>
      <c r="DQ25" s="200"/>
      <c r="DR25" s="200"/>
      <c r="DS25" s="200"/>
      <c r="DT25" s="200"/>
      <c r="DU25" s="200"/>
      <c r="DV25" s="200"/>
      <c r="DW25" s="200"/>
      <c r="DX25" s="200"/>
      <c r="DY25" s="200"/>
      <c r="DZ25" s="200"/>
      <c r="EA25" s="200"/>
      <c r="EB25" s="200"/>
      <c r="EC25" s="200"/>
      <c r="ED25" s="200"/>
      <c r="EE25" s="200"/>
      <c r="EF25" s="200"/>
      <c r="EG25" s="200"/>
      <c r="EH25" s="200"/>
      <c r="EI25" s="200"/>
      <c r="EJ25" s="200"/>
      <c r="EK25" s="200"/>
      <c r="EL25" s="200"/>
      <c r="EM25" s="200"/>
      <c r="EN25" s="200"/>
      <c r="EO25" s="200"/>
      <c r="EP25" s="200"/>
      <c r="EQ25" s="200"/>
      <c r="ER25" s="200"/>
      <c r="ES25" s="200"/>
      <c r="ET25" s="200"/>
      <c r="EU25" s="200"/>
      <c r="EV25" s="200"/>
      <c r="EW25" s="200"/>
      <c r="EX25" s="200"/>
      <c r="EY25" s="200"/>
      <c r="EZ25" s="201"/>
      <c r="FA25" s="199">
        <f>IF('入力票5'!BN19="","",'入力票5'!BN19)</f>
      </c>
      <c r="FB25" s="199"/>
      <c r="FC25" s="199"/>
      <c r="FD25" s="199"/>
      <c r="FE25" s="199"/>
      <c r="FF25" s="199"/>
      <c r="FG25" s="199"/>
      <c r="FH25" s="199"/>
      <c r="FI25" s="199"/>
      <c r="FJ25" s="199"/>
      <c r="FK25" s="199"/>
      <c r="FL25" s="199"/>
      <c r="FM25" s="82"/>
      <c r="FN25" s="82"/>
      <c r="FO25" s="82"/>
      <c r="FP25" s="82"/>
      <c r="FQ25" s="82"/>
      <c r="FR25" s="82"/>
      <c r="FS25" s="83"/>
    </row>
    <row r="26" spans="1:175" ht="11.25" customHeight="1">
      <c r="A26" s="12" t="s">
        <v>28</v>
      </c>
      <c r="B26" s="13"/>
      <c r="C26" s="13"/>
      <c r="D26" s="13"/>
      <c r="E26" s="13"/>
      <c r="F26" s="153" t="s">
        <v>29</v>
      </c>
      <c r="G26" s="153"/>
      <c r="H26" s="153"/>
      <c r="I26" s="153"/>
      <c r="J26" s="153"/>
      <c r="K26" s="153"/>
      <c r="L26" s="153"/>
      <c r="M26" s="153"/>
      <c r="N26" s="153"/>
      <c r="O26" s="153"/>
      <c r="P26" s="153"/>
      <c r="Q26" s="153"/>
      <c r="R26" s="153"/>
      <c r="S26" s="153"/>
      <c r="T26" s="153"/>
      <c r="U26" s="153"/>
      <c r="V26" s="153"/>
      <c r="W26" s="153"/>
      <c r="X26" s="153"/>
      <c r="Y26" s="153"/>
      <c r="Z26" s="153"/>
      <c r="AA26" s="153"/>
      <c r="AB26" s="154"/>
      <c r="AC26" s="263">
        <f>c!B164</f>
      </c>
      <c r="AD26" s="263"/>
      <c r="AE26" s="263"/>
      <c r="AF26" s="263"/>
      <c r="AG26" s="263"/>
      <c r="AH26" s="263"/>
      <c r="AI26" s="263"/>
      <c r="AJ26" s="263"/>
      <c r="AK26" s="263"/>
      <c r="AL26" s="263"/>
      <c r="AM26" s="263">
        <f>c!B15</f>
      </c>
      <c r="AN26" s="263"/>
      <c r="AO26" s="263"/>
      <c r="AP26" s="263"/>
      <c r="AQ26" s="263"/>
      <c r="AR26" s="263"/>
      <c r="AS26" s="263"/>
      <c r="AT26" s="263"/>
      <c r="AU26" s="263"/>
      <c r="AV26" s="263"/>
      <c r="AW26" s="263"/>
      <c r="AX26" s="263"/>
      <c r="AY26" s="263"/>
      <c r="AZ26" s="263"/>
      <c r="BA26" s="263">
        <f>c!D15</f>
      </c>
      <c r="BB26" s="263"/>
      <c r="BC26" s="263"/>
      <c r="BD26" s="263"/>
      <c r="BE26" s="263"/>
      <c r="BF26" s="263"/>
      <c r="BG26" s="263"/>
      <c r="BH26" s="263">
        <f>c!P60</f>
      </c>
      <c r="BI26" s="263"/>
      <c r="BJ26" s="263"/>
      <c r="BK26" s="263"/>
      <c r="BL26" s="263"/>
      <c r="BM26" s="263"/>
      <c r="BN26" s="263"/>
      <c r="BO26" s="263"/>
      <c r="BP26" s="263"/>
      <c r="BQ26" s="263"/>
      <c r="BR26" s="263"/>
      <c r="BS26" s="263"/>
      <c r="BT26" s="263"/>
      <c r="BU26" s="263"/>
      <c r="BV26" s="255">
        <f>c!B60</f>
      </c>
      <c r="BW26" s="256"/>
      <c r="BX26" s="256"/>
      <c r="BY26" s="256"/>
      <c r="BZ26" s="256"/>
      <c r="CA26" s="256"/>
      <c r="CB26" s="257">
        <f>c!C60</f>
      </c>
      <c r="CC26" s="257"/>
      <c r="CD26" s="257"/>
      <c r="CE26" s="257"/>
      <c r="CF26" s="257"/>
      <c r="CG26" s="257"/>
      <c r="CH26" s="198">
        <f>c!D60</f>
      </c>
      <c r="CI26" s="198"/>
      <c r="CJ26" s="198"/>
      <c r="CK26" s="198"/>
      <c r="CL26" s="198"/>
      <c r="CM26" s="198"/>
      <c r="CN26" s="256">
        <f>c!E60</f>
      </c>
      <c r="CO26" s="256"/>
      <c r="CP26" s="256"/>
      <c r="CQ26" s="256"/>
      <c r="CR26" s="256"/>
      <c r="CS26" s="256"/>
      <c r="CT26" s="256">
        <f>c!F60</f>
      </c>
      <c r="CU26" s="256"/>
      <c r="CV26" s="256"/>
      <c r="CW26" s="256"/>
      <c r="CX26" s="256"/>
      <c r="CY26" s="256"/>
      <c r="CZ26" s="256">
        <f>c!G60</f>
      </c>
      <c r="DA26" s="256"/>
      <c r="DB26" s="256"/>
      <c r="DC26" s="256"/>
      <c r="DD26" s="256"/>
      <c r="DE26" s="258"/>
      <c r="DF26" s="263">
        <f>c!T60</f>
      </c>
      <c r="DG26" s="263"/>
      <c r="DH26" s="263"/>
      <c r="DI26" s="263"/>
      <c r="DJ26" s="263"/>
      <c r="DK26" s="263"/>
      <c r="DL26" s="263"/>
      <c r="DN26" s="80"/>
      <c r="DO26" s="81"/>
      <c r="DP26" s="193" t="s">
        <v>415</v>
      </c>
      <c r="DQ26" s="193"/>
      <c r="DR26" s="193"/>
      <c r="DS26" s="193"/>
      <c r="DT26" s="193"/>
      <c r="DU26" s="193"/>
      <c r="DV26" s="193"/>
      <c r="DW26" s="193"/>
      <c r="DX26" s="193"/>
      <c r="DY26" s="193"/>
      <c r="DZ26" s="193"/>
      <c r="EA26" s="193"/>
      <c r="EB26" s="193"/>
      <c r="EC26" s="193"/>
      <c r="ED26" s="193"/>
      <c r="EE26" s="193"/>
      <c r="EF26" s="193"/>
      <c r="EG26" s="193"/>
      <c r="EH26" s="193"/>
      <c r="EI26" s="193"/>
      <c r="EJ26" s="193"/>
      <c r="EK26" s="193"/>
      <c r="EL26" s="193"/>
      <c r="EM26" s="193"/>
      <c r="EN26" s="193"/>
      <c r="EO26" s="193"/>
      <c r="EP26" s="193"/>
      <c r="EQ26" s="193"/>
      <c r="ER26" s="193"/>
      <c r="ES26" s="193"/>
      <c r="ET26" s="193"/>
      <c r="EU26" s="193"/>
      <c r="EV26" s="193"/>
      <c r="EW26" s="193"/>
      <c r="EX26" s="193"/>
      <c r="EY26" s="193"/>
      <c r="EZ26" s="194"/>
      <c r="FA26" s="191">
        <f>IF('入力票5'!BN20="","",'入力票5'!BN20)</f>
      </c>
      <c r="FB26" s="191"/>
      <c r="FC26" s="191"/>
      <c r="FD26" s="191"/>
      <c r="FE26" s="191"/>
      <c r="FF26" s="191"/>
      <c r="FG26" s="191"/>
      <c r="FH26" s="191"/>
      <c r="FI26" s="191"/>
      <c r="FJ26" s="191"/>
      <c r="FK26" s="191"/>
      <c r="FL26" s="191"/>
      <c r="FM26" s="82"/>
      <c r="FN26" s="82"/>
      <c r="FO26" s="82"/>
      <c r="FP26" s="82"/>
      <c r="FQ26" s="82"/>
      <c r="FR26" s="82"/>
      <c r="FS26" s="83"/>
    </row>
    <row r="27" spans="1:175" ht="11.25" customHeight="1">
      <c r="A27" s="12"/>
      <c r="B27" s="13"/>
      <c r="C27" s="51" t="s">
        <v>30</v>
      </c>
      <c r="D27" s="52"/>
      <c r="E27" s="52"/>
      <c r="F27" s="52"/>
      <c r="G27" s="52"/>
      <c r="H27" s="259" t="s">
        <v>31</v>
      </c>
      <c r="I27" s="259"/>
      <c r="J27" s="259"/>
      <c r="K27" s="259"/>
      <c r="L27" s="259"/>
      <c r="M27" s="259"/>
      <c r="N27" s="259"/>
      <c r="O27" s="259"/>
      <c r="P27" s="259"/>
      <c r="Q27" s="259"/>
      <c r="R27" s="259"/>
      <c r="S27" s="259"/>
      <c r="T27" s="259"/>
      <c r="U27" s="259"/>
      <c r="V27" s="259"/>
      <c r="W27" s="259"/>
      <c r="X27" s="259"/>
      <c r="Y27" s="259"/>
      <c r="Z27" s="259"/>
      <c r="AA27" s="259"/>
      <c r="AB27" s="260"/>
      <c r="AC27" s="208">
        <f>c!B165</f>
      </c>
      <c r="AD27" s="208"/>
      <c r="AE27" s="208"/>
      <c r="AF27" s="208"/>
      <c r="AG27" s="208"/>
      <c r="AH27" s="208"/>
      <c r="AI27" s="208"/>
      <c r="AJ27" s="208"/>
      <c r="AK27" s="208"/>
      <c r="AL27" s="208"/>
      <c r="AM27" s="208">
        <f>c!B16</f>
      </c>
      <c r="AN27" s="208"/>
      <c r="AO27" s="208"/>
      <c r="AP27" s="208"/>
      <c r="AQ27" s="208"/>
      <c r="AR27" s="208"/>
      <c r="AS27" s="208"/>
      <c r="AT27" s="208"/>
      <c r="AU27" s="208"/>
      <c r="AV27" s="208"/>
      <c r="AW27" s="208"/>
      <c r="AX27" s="208"/>
      <c r="AY27" s="208"/>
      <c r="AZ27" s="208"/>
      <c r="BA27" s="208">
        <f>c!D16</f>
      </c>
      <c r="BB27" s="208"/>
      <c r="BC27" s="208"/>
      <c r="BD27" s="208"/>
      <c r="BE27" s="208"/>
      <c r="BF27" s="208"/>
      <c r="BG27" s="208"/>
      <c r="BH27" s="208">
        <f>c!P61</f>
      </c>
      <c r="BI27" s="208"/>
      <c r="BJ27" s="208"/>
      <c r="BK27" s="208"/>
      <c r="BL27" s="208"/>
      <c r="BM27" s="208"/>
      <c r="BN27" s="208"/>
      <c r="BO27" s="208"/>
      <c r="BP27" s="208"/>
      <c r="BQ27" s="208"/>
      <c r="BR27" s="208"/>
      <c r="BS27" s="208"/>
      <c r="BT27" s="208"/>
      <c r="BU27" s="208"/>
      <c r="BV27" s="252">
        <f>c!B61</f>
      </c>
      <c r="BW27" s="209"/>
      <c r="BX27" s="209"/>
      <c r="BY27" s="209"/>
      <c r="BZ27" s="209"/>
      <c r="CA27" s="209"/>
      <c r="CB27" s="249">
        <f>c!C61</f>
      </c>
      <c r="CC27" s="249"/>
      <c r="CD27" s="249"/>
      <c r="CE27" s="249"/>
      <c r="CF27" s="249"/>
      <c r="CG27" s="249"/>
      <c r="CH27" s="198">
        <f>c!D61</f>
      </c>
      <c r="CI27" s="198"/>
      <c r="CJ27" s="198"/>
      <c r="CK27" s="198"/>
      <c r="CL27" s="198"/>
      <c r="CM27" s="198"/>
      <c r="CN27" s="209">
        <f>c!E61</f>
      </c>
      <c r="CO27" s="209"/>
      <c r="CP27" s="209"/>
      <c r="CQ27" s="209"/>
      <c r="CR27" s="209"/>
      <c r="CS27" s="209"/>
      <c r="CT27" s="209">
        <f>c!F61</f>
      </c>
      <c r="CU27" s="209"/>
      <c r="CV27" s="209"/>
      <c r="CW27" s="209"/>
      <c r="CX27" s="209"/>
      <c r="CY27" s="209"/>
      <c r="CZ27" s="209">
        <f>c!G61</f>
      </c>
      <c r="DA27" s="209"/>
      <c r="DB27" s="209"/>
      <c r="DC27" s="209"/>
      <c r="DD27" s="209"/>
      <c r="DE27" s="210"/>
      <c r="DF27" s="208">
        <f>c!T61</f>
      </c>
      <c r="DG27" s="208"/>
      <c r="DH27" s="208"/>
      <c r="DI27" s="208"/>
      <c r="DJ27" s="208"/>
      <c r="DK27" s="208"/>
      <c r="DL27" s="208"/>
      <c r="DN27" s="80"/>
      <c r="DO27" s="81"/>
      <c r="DP27" s="193" t="s">
        <v>507</v>
      </c>
      <c r="DQ27" s="193"/>
      <c r="DR27" s="193"/>
      <c r="DS27" s="193"/>
      <c r="DT27" s="193"/>
      <c r="DU27" s="193"/>
      <c r="DV27" s="193"/>
      <c r="DW27" s="193"/>
      <c r="DX27" s="193"/>
      <c r="DY27" s="193"/>
      <c r="DZ27" s="193"/>
      <c r="EA27" s="193"/>
      <c r="EB27" s="193"/>
      <c r="EC27" s="193"/>
      <c r="ED27" s="193"/>
      <c r="EE27" s="193"/>
      <c r="EF27" s="193"/>
      <c r="EG27" s="193"/>
      <c r="EH27" s="193"/>
      <c r="EI27" s="193"/>
      <c r="EJ27" s="193"/>
      <c r="EK27" s="193"/>
      <c r="EL27" s="193"/>
      <c r="EM27" s="193"/>
      <c r="EN27" s="193"/>
      <c r="EO27" s="193"/>
      <c r="EP27" s="193"/>
      <c r="EQ27" s="193"/>
      <c r="ER27" s="193"/>
      <c r="ES27" s="193"/>
      <c r="ET27" s="193"/>
      <c r="EU27" s="193"/>
      <c r="EV27" s="193"/>
      <c r="EW27" s="193"/>
      <c r="EX27" s="193"/>
      <c r="EY27" s="193"/>
      <c r="EZ27" s="194"/>
      <c r="FA27" s="191">
        <f>IF('入力票5'!BN22="","",'入力票5'!BN22)</f>
      </c>
      <c r="FB27" s="191"/>
      <c r="FC27" s="191"/>
      <c r="FD27" s="191"/>
      <c r="FE27" s="191"/>
      <c r="FF27" s="191"/>
      <c r="FG27" s="191"/>
      <c r="FH27" s="191"/>
      <c r="FI27" s="191"/>
      <c r="FJ27" s="191"/>
      <c r="FK27" s="191"/>
      <c r="FL27" s="191"/>
      <c r="FM27" s="82"/>
      <c r="FN27" s="82"/>
      <c r="FO27" s="82"/>
      <c r="FP27" s="82"/>
      <c r="FQ27" s="82"/>
      <c r="FR27" s="82"/>
      <c r="FS27" s="83"/>
    </row>
    <row r="28" spans="1:175" ht="11.25" customHeight="1">
      <c r="A28" s="53" t="s">
        <v>32</v>
      </c>
      <c r="B28" s="54"/>
      <c r="C28" s="54"/>
      <c r="D28" s="54"/>
      <c r="E28" s="54"/>
      <c r="F28" s="253" t="s">
        <v>33</v>
      </c>
      <c r="G28" s="253"/>
      <c r="H28" s="253"/>
      <c r="I28" s="253"/>
      <c r="J28" s="253"/>
      <c r="K28" s="253"/>
      <c r="L28" s="253"/>
      <c r="M28" s="253"/>
      <c r="N28" s="253"/>
      <c r="O28" s="253"/>
      <c r="P28" s="253"/>
      <c r="Q28" s="253"/>
      <c r="R28" s="253"/>
      <c r="S28" s="253"/>
      <c r="T28" s="253"/>
      <c r="U28" s="253"/>
      <c r="V28" s="253"/>
      <c r="W28" s="253"/>
      <c r="X28" s="253"/>
      <c r="Y28" s="253"/>
      <c r="Z28" s="253"/>
      <c r="AA28" s="253"/>
      <c r="AB28" s="254"/>
      <c r="AC28" s="190">
        <f>c!B166</f>
      </c>
      <c r="AD28" s="190"/>
      <c r="AE28" s="190"/>
      <c r="AF28" s="190"/>
      <c r="AG28" s="190"/>
      <c r="AH28" s="190"/>
      <c r="AI28" s="190"/>
      <c r="AJ28" s="190"/>
      <c r="AK28" s="190"/>
      <c r="AL28" s="190"/>
      <c r="AM28" s="190">
        <f>c!B17</f>
      </c>
      <c r="AN28" s="190"/>
      <c r="AO28" s="190"/>
      <c r="AP28" s="190"/>
      <c r="AQ28" s="190"/>
      <c r="AR28" s="190"/>
      <c r="AS28" s="190"/>
      <c r="AT28" s="190"/>
      <c r="AU28" s="190"/>
      <c r="AV28" s="190"/>
      <c r="AW28" s="190"/>
      <c r="AX28" s="190"/>
      <c r="AY28" s="190"/>
      <c r="AZ28" s="190"/>
      <c r="BA28" s="190">
        <f>c!D17</f>
      </c>
      <c r="BB28" s="190"/>
      <c r="BC28" s="190"/>
      <c r="BD28" s="190"/>
      <c r="BE28" s="190"/>
      <c r="BF28" s="190"/>
      <c r="BG28" s="190"/>
      <c r="BH28" s="190">
        <f>c!P62</f>
      </c>
      <c r="BI28" s="190"/>
      <c r="BJ28" s="190"/>
      <c r="BK28" s="190"/>
      <c r="BL28" s="190"/>
      <c r="BM28" s="190"/>
      <c r="BN28" s="190"/>
      <c r="BO28" s="190"/>
      <c r="BP28" s="190"/>
      <c r="BQ28" s="190"/>
      <c r="BR28" s="190"/>
      <c r="BS28" s="190"/>
      <c r="BT28" s="190"/>
      <c r="BU28" s="190"/>
      <c r="BV28" s="246">
        <f>c!B62</f>
      </c>
      <c r="BW28" s="198"/>
      <c r="BX28" s="198"/>
      <c r="BY28" s="198"/>
      <c r="BZ28" s="198"/>
      <c r="CA28" s="198"/>
      <c r="CB28" s="217">
        <f>c!C62</f>
      </c>
      <c r="CC28" s="217"/>
      <c r="CD28" s="217"/>
      <c r="CE28" s="217"/>
      <c r="CF28" s="217"/>
      <c r="CG28" s="217"/>
      <c r="CH28" s="198">
        <f>c!D62</f>
      </c>
      <c r="CI28" s="198"/>
      <c r="CJ28" s="198"/>
      <c r="CK28" s="198"/>
      <c r="CL28" s="198"/>
      <c r="CM28" s="198"/>
      <c r="CN28" s="198">
        <f>c!E62</f>
      </c>
      <c r="CO28" s="198"/>
      <c r="CP28" s="198"/>
      <c r="CQ28" s="198"/>
      <c r="CR28" s="198"/>
      <c r="CS28" s="198"/>
      <c r="CT28" s="198">
        <f>c!F62</f>
      </c>
      <c r="CU28" s="198"/>
      <c r="CV28" s="198"/>
      <c r="CW28" s="198"/>
      <c r="CX28" s="198"/>
      <c r="CY28" s="198"/>
      <c r="CZ28" s="198">
        <f>c!G62</f>
      </c>
      <c r="DA28" s="198"/>
      <c r="DB28" s="198"/>
      <c r="DC28" s="198"/>
      <c r="DD28" s="198"/>
      <c r="DE28" s="207"/>
      <c r="DF28" s="190">
        <f>c!T62</f>
      </c>
      <c r="DG28" s="190"/>
      <c r="DH28" s="190"/>
      <c r="DI28" s="190"/>
      <c r="DJ28" s="190"/>
      <c r="DK28" s="190"/>
      <c r="DL28" s="190"/>
      <c r="DN28" s="80"/>
      <c r="DO28" s="81"/>
      <c r="DP28" s="193" t="s">
        <v>416</v>
      </c>
      <c r="DQ28" s="193"/>
      <c r="DR28" s="193"/>
      <c r="DS28" s="193"/>
      <c r="DT28" s="193"/>
      <c r="DU28" s="193"/>
      <c r="DV28" s="193"/>
      <c r="DW28" s="193"/>
      <c r="DX28" s="193"/>
      <c r="DY28" s="193"/>
      <c r="DZ28" s="193"/>
      <c r="EA28" s="193"/>
      <c r="EB28" s="193"/>
      <c r="EC28" s="193"/>
      <c r="ED28" s="193"/>
      <c r="EE28" s="193"/>
      <c r="EF28" s="193"/>
      <c r="EG28" s="193"/>
      <c r="EH28" s="193"/>
      <c r="EI28" s="193"/>
      <c r="EJ28" s="193"/>
      <c r="EK28" s="193"/>
      <c r="EL28" s="193"/>
      <c r="EM28" s="193"/>
      <c r="EN28" s="193"/>
      <c r="EO28" s="193"/>
      <c r="EP28" s="193"/>
      <c r="EQ28" s="193"/>
      <c r="ER28" s="193"/>
      <c r="ES28" s="193"/>
      <c r="ET28" s="193"/>
      <c r="EU28" s="193"/>
      <c r="EV28" s="193"/>
      <c r="EW28" s="193"/>
      <c r="EX28" s="193"/>
      <c r="EY28" s="193"/>
      <c r="EZ28" s="194"/>
      <c r="FA28" s="191">
        <f>IF('入力票5'!BN23="","",'入力票5'!BN23)</f>
      </c>
      <c r="FB28" s="191"/>
      <c r="FC28" s="191"/>
      <c r="FD28" s="191"/>
      <c r="FE28" s="191"/>
      <c r="FF28" s="191"/>
      <c r="FG28" s="191"/>
      <c r="FH28" s="191"/>
      <c r="FI28" s="191"/>
      <c r="FJ28" s="191"/>
      <c r="FK28" s="191"/>
      <c r="FL28" s="191"/>
      <c r="FM28" s="82"/>
      <c r="FN28" s="82"/>
      <c r="FO28" s="82"/>
      <c r="FP28" s="82"/>
      <c r="FQ28" s="82"/>
      <c r="FR28" s="82"/>
      <c r="FS28" s="83"/>
    </row>
    <row r="29" spans="1:175" ht="11.25" customHeight="1">
      <c r="A29" s="53" t="s">
        <v>34</v>
      </c>
      <c r="B29" s="54"/>
      <c r="C29" s="54"/>
      <c r="D29" s="54"/>
      <c r="E29" s="54"/>
      <c r="F29" s="253" t="s">
        <v>405</v>
      </c>
      <c r="G29" s="253"/>
      <c r="H29" s="253"/>
      <c r="I29" s="253"/>
      <c r="J29" s="253"/>
      <c r="K29" s="253"/>
      <c r="L29" s="253"/>
      <c r="M29" s="253"/>
      <c r="N29" s="253"/>
      <c r="O29" s="253"/>
      <c r="P29" s="253"/>
      <c r="Q29" s="253"/>
      <c r="R29" s="253"/>
      <c r="S29" s="253"/>
      <c r="T29" s="253"/>
      <c r="U29" s="253"/>
      <c r="V29" s="253"/>
      <c r="W29" s="253"/>
      <c r="X29" s="253"/>
      <c r="Y29" s="253"/>
      <c r="Z29" s="253"/>
      <c r="AA29" s="253"/>
      <c r="AB29" s="254"/>
      <c r="AC29" s="190">
        <f>c!B167</f>
      </c>
      <c r="AD29" s="190"/>
      <c r="AE29" s="190"/>
      <c r="AF29" s="190"/>
      <c r="AG29" s="190"/>
      <c r="AH29" s="190"/>
      <c r="AI29" s="190"/>
      <c r="AJ29" s="190"/>
      <c r="AK29" s="190"/>
      <c r="AL29" s="190"/>
      <c r="AM29" s="190">
        <f>c!B18</f>
      </c>
      <c r="AN29" s="190"/>
      <c r="AO29" s="190"/>
      <c r="AP29" s="190"/>
      <c r="AQ29" s="190"/>
      <c r="AR29" s="190"/>
      <c r="AS29" s="190"/>
      <c r="AT29" s="190"/>
      <c r="AU29" s="190"/>
      <c r="AV29" s="190"/>
      <c r="AW29" s="190"/>
      <c r="AX29" s="190"/>
      <c r="AY29" s="190"/>
      <c r="AZ29" s="190"/>
      <c r="BA29" s="190">
        <f>c!D18</f>
      </c>
      <c r="BB29" s="190"/>
      <c r="BC29" s="190"/>
      <c r="BD29" s="190"/>
      <c r="BE29" s="190"/>
      <c r="BF29" s="190"/>
      <c r="BG29" s="190"/>
      <c r="BH29" s="190">
        <f>c!P63</f>
      </c>
      <c r="BI29" s="190"/>
      <c r="BJ29" s="190"/>
      <c r="BK29" s="190"/>
      <c r="BL29" s="190"/>
      <c r="BM29" s="190"/>
      <c r="BN29" s="190"/>
      <c r="BO29" s="190"/>
      <c r="BP29" s="190"/>
      <c r="BQ29" s="190"/>
      <c r="BR29" s="190"/>
      <c r="BS29" s="190"/>
      <c r="BT29" s="190"/>
      <c r="BU29" s="190"/>
      <c r="BV29" s="246">
        <f>c!B63</f>
      </c>
      <c r="BW29" s="198"/>
      <c r="BX29" s="198"/>
      <c r="BY29" s="198"/>
      <c r="BZ29" s="198"/>
      <c r="CA29" s="198"/>
      <c r="CB29" s="217">
        <f>c!C63</f>
      </c>
      <c r="CC29" s="217"/>
      <c r="CD29" s="217"/>
      <c r="CE29" s="217"/>
      <c r="CF29" s="217"/>
      <c r="CG29" s="217"/>
      <c r="CH29" s="198">
        <f>c!D63</f>
      </c>
      <c r="CI29" s="198"/>
      <c r="CJ29" s="198"/>
      <c r="CK29" s="198"/>
      <c r="CL29" s="198"/>
      <c r="CM29" s="198"/>
      <c r="CN29" s="198">
        <f>c!E63</f>
      </c>
      <c r="CO29" s="198"/>
      <c r="CP29" s="198"/>
      <c r="CQ29" s="198"/>
      <c r="CR29" s="198"/>
      <c r="CS29" s="198"/>
      <c r="CT29" s="198">
        <f>c!F63</f>
      </c>
      <c r="CU29" s="198"/>
      <c r="CV29" s="198"/>
      <c r="CW29" s="198"/>
      <c r="CX29" s="198"/>
      <c r="CY29" s="198"/>
      <c r="CZ29" s="198">
        <f>c!G63</f>
      </c>
      <c r="DA29" s="198"/>
      <c r="DB29" s="198"/>
      <c r="DC29" s="198"/>
      <c r="DD29" s="198"/>
      <c r="DE29" s="207"/>
      <c r="DF29" s="190">
        <f>c!T63</f>
      </c>
      <c r="DG29" s="190"/>
      <c r="DH29" s="190"/>
      <c r="DI29" s="190"/>
      <c r="DJ29" s="190"/>
      <c r="DK29" s="190"/>
      <c r="DL29" s="190"/>
      <c r="DN29" s="80"/>
      <c r="DO29" s="81"/>
      <c r="DP29" s="193" t="s">
        <v>446</v>
      </c>
      <c r="DQ29" s="193"/>
      <c r="DR29" s="193"/>
      <c r="DS29" s="193"/>
      <c r="DT29" s="193"/>
      <c r="DU29" s="193"/>
      <c r="DV29" s="193"/>
      <c r="DW29" s="193"/>
      <c r="DX29" s="193"/>
      <c r="DY29" s="193"/>
      <c r="DZ29" s="193"/>
      <c r="EA29" s="193"/>
      <c r="EB29" s="193"/>
      <c r="EC29" s="193"/>
      <c r="ED29" s="193"/>
      <c r="EE29" s="193"/>
      <c r="EF29" s="193"/>
      <c r="EG29" s="193"/>
      <c r="EH29" s="193"/>
      <c r="EI29" s="193"/>
      <c r="EJ29" s="193"/>
      <c r="EK29" s="193"/>
      <c r="EL29" s="193"/>
      <c r="EM29" s="193"/>
      <c r="EN29" s="193"/>
      <c r="EO29" s="193"/>
      <c r="EP29" s="193"/>
      <c r="EQ29" s="193"/>
      <c r="ER29" s="193"/>
      <c r="ES29" s="193"/>
      <c r="ET29" s="193"/>
      <c r="EU29" s="193"/>
      <c r="EV29" s="193"/>
      <c r="EW29" s="193"/>
      <c r="EX29" s="193"/>
      <c r="EY29" s="193"/>
      <c r="EZ29" s="194"/>
      <c r="FA29" s="191">
        <f>IF('入力票5'!BN25="","",'入力票5'!BN25)</f>
      </c>
      <c r="FB29" s="191"/>
      <c r="FC29" s="191"/>
      <c r="FD29" s="191"/>
      <c r="FE29" s="191"/>
      <c r="FF29" s="191"/>
      <c r="FG29" s="191"/>
      <c r="FH29" s="191"/>
      <c r="FI29" s="191"/>
      <c r="FJ29" s="191"/>
      <c r="FK29" s="191"/>
      <c r="FL29" s="191"/>
      <c r="FM29" s="82"/>
      <c r="FN29" s="82"/>
      <c r="FO29" s="82"/>
      <c r="FP29" s="82"/>
      <c r="FQ29" s="82"/>
      <c r="FR29" s="82"/>
      <c r="FS29" s="83"/>
    </row>
    <row r="30" spans="1:175" ht="11.25" customHeight="1">
      <c r="A30" s="53" t="s">
        <v>35</v>
      </c>
      <c r="B30" s="54"/>
      <c r="C30" s="54"/>
      <c r="D30" s="54"/>
      <c r="E30" s="54"/>
      <c r="F30" s="253" t="s">
        <v>36</v>
      </c>
      <c r="G30" s="253"/>
      <c r="H30" s="253"/>
      <c r="I30" s="253"/>
      <c r="J30" s="253"/>
      <c r="K30" s="253"/>
      <c r="L30" s="253"/>
      <c r="M30" s="253"/>
      <c r="N30" s="253"/>
      <c r="O30" s="253"/>
      <c r="P30" s="253"/>
      <c r="Q30" s="253"/>
      <c r="R30" s="253"/>
      <c r="S30" s="253"/>
      <c r="T30" s="253"/>
      <c r="U30" s="253"/>
      <c r="V30" s="253"/>
      <c r="W30" s="253"/>
      <c r="X30" s="253"/>
      <c r="Y30" s="253"/>
      <c r="Z30" s="253"/>
      <c r="AA30" s="253"/>
      <c r="AB30" s="254"/>
      <c r="AC30" s="190">
        <f>c!B168</f>
      </c>
      <c r="AD30" s="190"/>
      <c r="AE30" s="190"/>
      <c r="AF30" s="190"/>
      <c r="AG30" s="190"/>
      <c r="AH30" s="190"/>
      <c r="AI30" s="190"/>
      <c r="AJ30" s="190"/>
      <c r="AK30" s="190"/>
      <c r="AL30" s="190"/>
      <c r="AM30" s="190">
        <f>c!B19</f>
      </c>
      <c r="AN30" s="190"/>
      <c r="AO30" s="190"/>
      <c r="AP30" s="190"/>
      <c r="AQ30" s="190"/>
      <c r="AR30" s="190"/>
      <c r="AS30" s="190"/>
      <c r="AT30" s="190"/>
      <c r="AU30" s="190"/>
      <c r="AV30" s="190"/>
      <c r="AW30" s="190"/>
      <c r="AX30" s="190"/>
      <c r="AY30" s="190"/>
      <c r="AZ30" s="190"/>
      <c r="BA30" s="190">
        <f>c!D19</f>
      </c>
      <c r="BB30" s="190"/>
      <c r="BC30" s="190"/>
      <c r="BD30" s="190"/>
      <c r="BE30" s="190"/>
      <c r="BF30" s="190"/>
      <c r="BG30" s="190"/>
      <c r="BH30" s="190">
        <f>c!P64</f>
      </c>
      <c r="BI30" s="190"/>
      <c r="BJ30" s="190"/>
      <c r="BK30" s="190"/>
      <c r="BL30" s="190"/>
      <c r="BM30" s="190"/>
      <c r="BN30" s="190"/>
      <c r="BO30" s="190"/>
      <c r="BP30" s="190"/>
      <c r="BQ30" s="190"/>
      <c r="BR30" s="190"/>
      <c r="BS30" s="190"/>
      <c r="BT30" s="190"/>
      <c r="BU30" s="190"/>
      <c r="BV30" s="246">
        <f>c!B64</f>
      </c>
      <c r="BW30" s="198"/>
      <c r="BX30" s="198"/>
      <c r="BY30" s="198"/>
      <c r="BZ30" s="198"/>
      <c r="CA30" s="198"/>
      <c r="CB30" s="217">
        <f>c!C64</f>
      </c>
      <c r="CC30" s="217"/>
      <c r="CD30" s="217"/>
      <c r="CE30" s="217"/>
      <c r="CF30" s="217"/>
      <c r="CG30" s="217"/>
      <c r="CH30" s="198">
        <f>c!D64</f>
      </c>
      <c r="CI30" s="198"/>
      <c r="CJ30" s="198"/>
      <c r="CK30" s="198"/>
      <c r="CL30" s="198"/>
      <c r="CM30" s="198"/>
      <c r="CN30" s="198">
        <f>c!E64</f>
      </c>
      <c r="CO30" s="198"/>
      <c r="CP30" s="198"/>
      <c r="CQ30" s="198"/>
      <c r="CR30" s="198"/>
      <c r="CS30" s="198"/>
      <c r="CT30" s="198">
        <f>c!F64</f>
      </c>
      <c r="CU30" s="198"/>
      <c r="CV30" s="198"/>
      <c r="CW30" s="198"/>
      <c r="CX30" s="198"/>
      <c r="CY30" s="198"/>
      <c r="CZ30" s="198">
        <f>c!G64</f>
      </c>
      <c r="DA30" s="198"/>
      <c r="DB30" s="198"/>
      <c r="DC30" s="198"/>
      <c r="DD30" s="198"/>
      <c r="DE30" s="207"/>
      <c r="DF30" s="190">
        <f>c!T64</f>
      </c>
      <c r="DG30" s="190"/>
      <c r="DH30" s="190"/>
      <c r="DI30" s="190"/>
      <c r="DJ30" s="190"/>
      <c r="DK30" s="190"/>
      <c r="DL30" s="190"/>
      <c r="DN30" s="80"/>
      <c r="DO30" s="81"/>
      <c r="DP30" s="195" t="s">
        <v>434</v>
      </c>
      <c r="DQ30" s="195"/>
      <c r="DR30" s="195"/>
      <c r="DS30" s="195"/>
      <c r="DT30" s="195"/>
      <c r="DU30" s="195"/>
      <c r="DV30" s="195"/>
      <c r="DW30" s="195"/>
      <c r="DX30" s="195"/>
      <c r="DY30" s="195"/>
      <c r="DZ30" s="195"/>
      <c r="EA30" s="195"/>
      <c r="EB30" s="195"/>
      <c r="EC30" s="195"/>
      <c r="ED30" s="195"/>
      <c r="EE30" s="195"/>
      <c r="EF30" s="195"/>
      <c r="EG30" s="195"/>
      <c r="EH30" s="195"/>
      <c r="EI30" s="195"/>
      <c r="EJ30" s="195"/>
      <c r="EK30" s="195"/>
      <c r="EL30" s="195"/>
      <c r="EM30" s="195"/>
      <c r="EN30" s="195"/>
      <c r="EO30" s="195"/>
      <c r="EP30" s="195"/>
      <c r="EQ30" s="195"/>
      <c r="ER30" s="195"/>
      <c r="ES30" s="195"/>
      <c r="ET30" s="195"/>
      <c r="EU30" s="195"/>
      <c r="EV30" s="195"/>
      <c r="EW30" s="195"/>
      <c r="EX30" s="195"/>
      <c r="EY30" s="195"/>
      <c r="EZ30" s="196"/>
      <c r="FA30" s="197">
        <f>IF('入力票5'!BN27="","",IF('入力票5'!BN27=1,"えるぼし(第１段階)",IF('入力票5'!BN27=2,"えるぼし(第２段階)",IF('入力票5'!BN27=3,"えるぼし(第３段階)",IF('入力票5'!BN27=4,"プラチナえるぼし",IF('入力票5'!BN27=5,"非該当"))))))</f>
      </c>
      <c r="FB30" s="197"/>
      <c r="FC30" s="197"/>
      <c r="FD30" s="197"/>
      <c r="FE30" s="197"/>
      <c r="FF30" s="197"/>
      <c r="FG30" s="197"/>
      <c r="FH30" s="197"/>
      <c r="FI30" s="197"/>
      <c r="FJ30" s="197"/>
      <c r="FK30" s="197"/>
      <c r="FL30" s="197"/>
      <c r="FM30" s="82"/>
      <c r="FN30" s="82"/>
      <c r="FO30" s="82"/>
      <c r="FP30" s="82"/>
      <c r="FQ30" s="82"/>
      <c r="FR30" s="82"/>
      <c r="FS30" s="83"/>
    </row>
    <row r="31" spans="1:175" ht="11.25" customHeight="1">
      <c r="A31" s="53" t="s">
        <v>37</v>
      </c>
      <c r="B31" s="54"/>
      <c r="C31" s="54"/>
      <c r="D31" s="54"/>
      <c r="E31" s="54"/>
      <c r="F31" s="253" t="s">
        <v>38</v>
      </c>
      <c r="G31" s="253"/>
      <c r="H31" s="253"/>
      <c r="I31" s="253"/>
      <c r="J31" s="253"/>
      <c r="K31" s="253"/>
      <c r="L31" s="253"/>
      <c r="M31" s="253"/>
      <c r="N31" s="253"/>
      <c r="O31" s="253"/>
      <c r="P31" s="253"/>
      <c r="Q31" s="253"/>
      <c r="R31" s="253"/>
      <c r="S31" s="253"/>
      <c r="T31" s="253"/>
      <c r="U31" s="253"/>
      <c r="V31" s="253"/>
      <c r="W31" s="253"/>
      <c r="X31" s="253"/>
      <c r="Y31" s="253"/>
      <c r="Z31" s="253"/>
      <c r="AA31" s="253"/>
      <c r="AB31" s="254"/>
      <c r="AC31" s="190">
        <f>c!B169</f>
      </c>
      <c r="AD31" s="190"/>
      <c r="AE31" s="190"/>
      <c r="AF31" s="190"/>
      <c r="AG31" s="190"/>
      <c r="AH31" s="190"/>
      <c r="AI31" s="190"/>
      <c r="AJ31" s="190"/>
      <c r="AK31" s="190"/>
      <c r="AL31" s="190"/>
      <c r="AM31" s="190">
        <f>c!B20</f>
      </c>
      <c r="AN31" s="190"/>
      <c r="AO31" s="190"/>
      <c r="AP31" s="190"/>
      <c r="AQ31" s="190"/>
      <c r="AR31" s="190"/>
      <c r="AS31" s="190"/>
      <c r="AT31" s="190"/>
      <c r="AU31" s="190"/>
      <c r="AV31" s="190"/>
      <c r="AW31" s="190"/>
      <c r="AX31" s="190"/>
      <c r="AY31" s="190"/>
      <c r="AZ31" s="190"/>
      <c r="BA31" s="190">
        <f>c!D20</f>
      </c>
      <c r="BB31" s="190"/>
      <c r="BC31" s="190"/>
      <c r="BD31" s="190"/>
      <c r="BE31" s="190"/>
      <c r="BF31" s="190"/>
      <c r="BG31" s="190"/>
      <c r="BH31" s="190">
        <f>c!P65</f>
      </c>
      <c r="BI31" s="190"/>
      <c r="BJ31" s="190"/>
      <c r="BK31" s="190"/>
      <c r="BL31" s="190"/>
      <c r="BM31" s="190"/>
      <c r="BN31" s="190"/>
      <c r="BO31" s="190"/>
      <c r="BP31" s="190"/>
      <c r="BQ31" s="190"/>
      <c r="BR31" s="190"/>
      <c r="BS31" s="190"/>
      <c r="BT31" s="190"/>
      <c r="BU31" s="190"/>
      <c r="BV31" s="246">
        <f>c!B65</f>
      </c>
      <c r="BW31" s="198"/>
      <c r="BX31" s="198"/>
      <c r="BY31" s="198"/>
      <c r="BZ31" s="198"/>
      <c r="CA31" s="198"/>
      <c r="CB31" s="217">
        <f>c!C65</f>
      </c>
      <c r="CC31" s="217"/>
      <c r="CD31" s="217"/>
      <c r="CE31" s="217"/>
      <c r="CF31" s="217"/>
      <c r="CG31" s="217"/>
      <c r="CH31" s="198">
        <f>c!D65</f>
      </c>
      <c r="CI31" s="198"/>
      <c r="CJ31" s="198"/>
      <c r="CK31" s="198"/>
      <c r="CL31" s="198"/>
      <c r="CM31" s="198"/>
      <c r="CN31" s="198">
        <f>c!E65</f>
      </c>
      <c r="CO31" s="198"/>
      <c r="CP31" s="198"/>
      <c r="CQ31" s="198"/>
      <c r="CR31" s="198"/>
      <c r="CS31" s="198"/>
      <c r="CT31" s="198">
        <f>c!F65</f>
      </c>
      <c r="CU31" s="198"/>
      <c r="CV31" s="198"/>
      <c r="CW31" s="198"/>
      <c r="CX31" s="198"/>
      <c r="CY31" s="198"/>
      <c r="CZ31" s="198">
        <f>c!G65</f>
      </c>
      <c r="DA31" s="198"/>
      <c r="DB31" s="198"/>
      <c r="DC31" s="198"/>
      <c r="DD31" s="198"/>
      <c r="DE31" s="207"/>
      <c r="DF31" s="190">
        <f>c!T65</f>
      </c>
      <c r="DG31" s="190"/>
      <c r="DH31" s="190"/>
      <c r="DI31" s="190"/>
      <c r="DJ31" s="190"/>
      <c r="DK31" s="190"/>
      <c r="DL31" s="190"/>
      <c r="DN31" s="80"/>
      <c r="DO31" s="81"/>
      <c r="DP31" s="195" t="s">
        <v>436</v>
      </c>
      <c r="DQ31" s="195"/>
      <c r="DR31" s="195"/>
      <c r="DS31" s="195"/>
      <c r="DT31" s="195"/>
      <c r="DU31" s="195"/>
      <c r="DV31" s="195"/>
      <c r="DW31" s="195"/>
      <c r="DX31" s="195"/>
      <c r="DY31" s="195"/>
      <c r="DZ31" s="195"/>
      <c r="EA31" s="195"/>
      <c r="EB31" s="195"/>
      <c r="EC31" s="195"/>
      <c r="ED31" s="195"/>
      <c r="EE31" s="195"/>
      <c r="EF31" s="195"/>
      <c r="EG31" s="195"/>
      <c r="EH31" s="195"/>
      <c r="EI31" s="195"/>
      <c r="EJ31" s="195"/>
      <c r="EK31" s="195"/>
      <c r="EL31" s="195"/>
      <c r="EM31" s="195"/>
      <c r="EN31" s="195"/>
      <c r="EO31" s="195"/>
      <c r="EP31" s="195"/>
      <c r="EQ31" s="195"/>
      <c r="ER31" s="195"/>
      <c r="ES31" s="195"/>
      <c r="ET31" s="195"/>
      <c r="EU31" s="195"/>
      <c r="EV31" s="195"/>
      <c r="EW31" s="195"/>
      <c r="EX31" s="195"/>
      <c r="EY31" s="195"/>
      <c r="EZ31" s="196"/>
      <c r="FA31" s="197">
        <f>IF('入力票5'!BN33="","",IF('入力票5'!BN33=1,"くるみん",IF('入力票5'!BN33=2,"トライくるみん",IF('入力票5'!BN33=3,"プラチナくるみん",IF('入力票5'!BN33=4,"非該当")))))</f>
      </c>
      <c r="FB31" s="197"/>
      <c r="FC31" s="197"/>
      <c r="FD31" s="197"/>
      <c r="FE31" s="197"/>
      <c r="FF31" s="197"/>
      <c r="FG31" s="197"/>
      <c r="FH31" s="197"/>
      <c r="FI31" s="197"/>
      <c r="FJ31" s="197"/>
      <c r="FK31" s="197"/>
      <c r="FL31" s="197"/>
      <c r="FM31" s="82"/>
      <c r="FN31" s="82"/>
      <c r="FO31" s="82"/>
      <c r="FP31" s="82"/>
      <c r="FQ31" s="82"/>
      <c r="FR31" s="82"/>
      <c r="FS31" s="83"/>
    </row>
    <row r="32" spans="1:175" ht="11.25" customHeight="1">
      <c r="A32" s="53" t="s">
        <v>39</v>
      </c>
      <c r="B32" s="54"/>
      <c r="C32" s="54"/>
      <c r="D32" s="54"/>
      <c r="E32" s="54"/>
      <c r="F32" s="253" t="s">
        <v>40</v>
      </c>
      <c r="G32" s="253"/>
      <c r="H32" s="253"/>
      <c r="I32" s="253"/>
      <c r="J32" s="253"/>
      <c r="K32" s="253"/>
      <c r="L32" s="253"/>
      <c r="M32" s="253"/>
      <c r="N32" s="253"/>
      <c r="O32" s="253"/>
      <c r="P32" s="253"/>
      <c r="Q32" s="253"/>
      <c r="R32" s="253"/>
      <c r="S32" s="253"/>
      <c r="T32" s="253"/>
      <c r="U32" s="253"/>
      <c r="V32" s="253"/>
      <c r="W32" s="253"/>
      <c r="X32" s="253"/>
      <c r="Y32" s="253"/>
      <c r="Z32" s="253"/>
      <c r="AA32" s="253"/>
      <c r="AB32" s="254"/>
      <c r="AC32" s="190">
        <f>c!B170</f>
      </c>
      <c r="AD32" s="190"/>
      <c r="AE32" s="190"/>
      <c r="AF32" s="190"/>
      <c r="AG32" s="190"/>
      <c r="AH32" s="190"/>
      <c r="AI32" s="190"/>
      <c r="AJ32" s="190"/>
      <c r="AK32" s="190"/>
      <c r="AL32" s="190"/>
      <c r="AM32" s="190">
        <f>c!B21</f>
      </c>
      <c r="AN32" s="190"/>
      <c r="AO32" s="190"/>
      <c r="AP32" s="190"/>
      <c r="AQ32" s="190"/>
      <c r="AR32" s="190"/>
      <c r="AS32" s="190"/>
      <c r="AT32" s="190"/>
      <c r="AU32" s="190"/>
      <c r="AV32" s="190"/>
      <c r="AW32" s="190"/>
      <c r="AX32" s="190"/>
      <c r="AY32" s="190"/>
      <c r="AZ32" s="190"/>
      <c r="BA32" s="190">
        <f>c!D21</f>
      </c>
      <c r="BB32" s="190"/>
      <c r="BC32" s="190"/>
      <c r="BD32" s="190"/>
      <c r="BE32" s="190"/>
      <c r="BF32" s="190"/>
      <c r="BG32" s="190"/>
      <c r="BH32" s="190">
        <f>c!P66</f>
      </c>
      <c r="BI32" s="190"/>
      <c r="BJ32" s="190"/>
      <c r="BK32" s="190"/>
      <c r="BL32" s="190"/>
      <c r="BM32" s="190"/>
      <c r="BN32" s="190"/>
      <c r="BO32" s="190"/>
      <c r="BP32" s="190"/>
      <c r="BQ32" s="190"/>
      <c r="BR32" s="190"/>
      <c r="BS32" s="190"/>
      <c r="BT32" s="190"/>
      <c r="BU32" s="190"/>
      <c r="BV32" s="246">
        <f>c!B66</f>
      </c>
      <c r="BW32" s="198"/>
      <c r="BX32" s="198"/>
      <c r="BY32" s="198"/>
      <c r="BZ32" s="198"/>
      <c r="CA32" s="198"/>
      <c r="CB32" s="217">
        <f>c!C66</f>
      </c>
      <c r="CC32" s="217"/>
      <c r="CD32" s="217"/>
      <c r="CE32" s="217"/>
      <c r="CF32" s="217"/>
      <c r="CG32" s="217"/>
      <c r="CH32" s="198">
        <f>c!D66</f>
      </c>
      <c r="CI32" s="198"/>
      <c r="CJ32" s="198"/>
      <c r="CK32" s="198"/>
      <c r="CL32" s="198"/>
      <c r="CM32" s="198"/>
      <c r="CN32" s="198">
        <f>c!E66</f>
      </c>
      <c r="CO32" s="198"/>
      <c r="CP32" s="198"/>
      <c r="CQ32" s="198"/>
      <c r="CR32" s="198"/>
      <c r="CS32" s="198"/>
      <c r="CT32" s="198">
        <f>c!F66</f>
      </c>
      <c r="CU32" s="198"/>
      <c r="CV32" s="198"/>
      <c r="CW32" s="198"/>
      <c r="CX32" s="198"/>
      <c r="CY32" s="198"/>
      <c r="CZ32" s="198">
        <f>c!G66</f>
      </c>
      <c r="DA32" s="198"/>
      <c r="DB32" s="198"/>
      <c r="DC32" s="198"/>
      <c r="DD32" s="198"/>
      <c r="DE32" s="207"/>
      <c r="DF32" s="190">
        <f>c!T66</f>
      </c>
      <c r="DG32" s="190"/>
      <c r="DH32" s="190"/>
      <c r="DI32" s="190"/>
      <c r="DJ32" s="190"/>
      <c r="DK32" s="190"/>
      <c r="DL32" s="190"/>
      <c r="DN32" s="97"/>
      <c r="DO32" s="96"/>
      <c r="DP32" s="205" t="s">
        <v>435</v>
      </c>
      <c r="DQ32" s="205"/>
      <c r="DR32" s="205"/>
      <c r="DS32" s="205"/>
      <c r="DT32" s="205"/>
      <c r="DU32" s="205"/>
      <c r="DV32" s="205"/>
      <c r="DW32" s="205"/>
      <c r="DX32" s="205"/>
      <c r="DY32" s="205"/>
      <c r="DZ32" s="205"/>
      <c r="EA32" s="205"/>
      <c r="EB32" s="205"/>
      <c r="EC32" s="205"/>
      <c r="ED32" s="205"/>
      <c r="EE32" s="205"/>
      <c r="EF32" s="205"/>
      <c r="EG32" s="205"/>
      <c r="EH32" s="205"/>
      <c r="EI32" s="205"/>
      <c r="EJ32" s="205"/>
      <c r="EK32" s="205"/>
      <c r="EL32" s="205"/>
      <c r="EM32" s="205"/>
      <c r="EN32" s="205"/>
      <c r="EO32" s="205"/>
      <c r="EP32" s="205"/>
      <c r="EQ32" s="205"/>
      <c r="ER32" s="205"/>
      <c r="ES32" s="205"/>
      <c r="ET32" s="205"/>
      <c r="EU32" s="205"/>
      <c r="EV32" s="205"/>
      <c r="EW32" s="205"/>
      <c r="EX32" s="205"/>
      <c r="EY32" s="205"/>
      <c r="EZ32" s="206"/>
      <c r="FA32" s="192">
        <f>IF('入力票5'!BN38="","",IF('入力票5'!BN38=1,"ユースエール",IF('入力票5'!BN38=2,"非該当")))</f>
      </c>
      <c r="FB32" s="192"/>
      <c r="FC32" s="192"/>
      <c r="FD32" s="192"/>
      <c r="FE32" s="192"/>
      <c r="FF32" s="192"/>
      <c r="FG32" s="192"/>
      <c r="FH32" s="192"/>
      <c r="FI32" s="192"/>
      <c r="FJ32" s="192"/>
      <c r="FK32" s="192"/>
      <c r="FL32" s="192"/>
      <c r="FM32" s="82"/>
      <c r="FN32" s="82"/>
      <c r="FO32" s="82"/>
      <c r="FP32" s="82"/>
      <c r="FQ32" s="82"/>
      <c r="FR32" s="82"/>
      <c r="FS32" s="83"/>
    </row>
    <row r="33" spans="1:175" ht="11.25" customHeight="1">
      <c r="A33" s="53" t="s">
        <v>41</v>
      </c>
      <c r="B33" s="54"/>
      <c r="C33" s="54"/>
      <c r="D33" s="54"/>
      <c r="E33" s="54"/>
      <c r="F33" s="253" t="s">
        <v>42</v>
      </c>
      <c r="G33" s="253"/>
      <c r="H33" s="253"/>
      <c r="I33" s="253"/>
      <c r="J33" s="253"/>
      <c r="K33" s="253"/>
      <c r="L33" s="253"/>
      <c r="M33" s="253"/>
      <c r="N33" s="253"/>
      <c r="O33" s="253"/>
      <c r="P33" s="253"/>
      <c r="Q33" s="253"/>
      <c r="R33" s="253"/>
      <c r="S33" s="253"/>
      <c r="T33" s="253"/>
      <c r="U33" s="253"/>
      <c r="V33" s="253"/>
      <c r="W33" s="253"/>
      <c r="X33" s="253"/>
      <c r="Y33" s="253"/>
      <c r="Z33" s="253"/>
      <c r="AA33" s="253"/>
      <c r="AB33" s="254"/>
      <c r="AC33" s="190">
        <f>c!B171</f>
      </c>
      <c r="AD33" s="190"/>
      <c r="AE33" s="190"/>
      <c r="AF33" s="190"/>
      <c r="AG33" s="190"/>
      <c r="AH33" s="190"/>
      <c r="AI33" s="190"/>
      <c r="AJ33" s="190"/>
      <c r="AK33" s="190"/>
      <c r="AL33" s="190"/>
      <c r="AM33" s="190">
        <f>c!B22</f>
      </c>
      <c r="AN33" s="190"/>
      <c r="AO33" s="190"/>
      <c r="AP33" s="190"/>
      <c r="AQ33" s="190"/>
      <c r="AR33" s="190"/>
      <c r="AS33" s="190"/>
      <c r="AT33" s="190"/>
      <c r="AU33" s="190"/>
      <c r="AV33" s="190"/>
      <c r="AW33" s="190"/>
      <c r="AX33" s="190"/>
      <c r="AY33" s="190"/>
      <c r="AZ33" s="190"/>
      <c r="BA33" s="190">
        <f>c!D22</f>
      </c>
      <c r="BB33" s="190"/>
      <c r="BC33" s="190"/>
      <c r="BD33" s="190"/>
      <c r="BE33" s="190"/>
      <c r="BF33" s="190"/>
      <c r="BG33" s="190"/>
      <c r="BH33" s="190">
        <f>c!P67</f>
      </c>
      <c r="BI33" s="190"/>
      <c r="BJ33" s="190"/>
      <c r="BK33" s="190"/>
      <c r="BL33" s="190"/>
      <c r="BM33" s="190"/>
      <c r="BN33" s="190"/>
      <c r="BO33" s="190"/>
      <c r="BP33" s="190"/>
      <c r="BQ33" s="190"/>
      <c r="BR33" s="190"/>
      <c r="BS33" s="190"/>
      <c r="BT33" s="190"/>
      <c r="BU33" s="190"/>
      <c r="BV33" s="246">
        <f>c!B67</f>
      </c>
      <c r="BW33" s="198"/>
      <c r="BX33" s="198"/>
      <c r="BY33" s="198"/>
      <c r="BZ33" s="198"/>
      <c r="CA33" s="198"/>
      <c r="CB33" s="217">
        <f>c!C67</f>
      </c>
      <c r="CC33" s="217"/>
      <c r="CD33" s="217"/>
      <c r="CE33" s="217"/>
      <c r="CF33" s="217"/>
      <c r="CG33" s="217"/>
      <c r="CH33" s="198">
        <f>c!D67</f>
      </c>
      <c r="CI33" s="198"/>
      <c r="CJ33" s="198"/>
      <c r="CK33" s="198"/>
      <c r="CL33" s="198"/>
      <c r="CM33" s="198"/>
      <c r="CN33" s="198">
        <f>c!E67</f>
      </c>
      <c r="CO33" s="198"/>
      <c r="CP33" s="198"/>
      <c r="CQ33" s="198"/>
      <c r="CR33" s="198"/>
      <c r="CS33" s="198"/>
      <c r="CT33" s="198">
        <f>c!F67</f>
      </c>
      <c r="CU33" s="198"/>
      <c r="CV33" s="198"/>
      <c r="CW33" s="198"/>
      <c r="CX33" s="198"/>
      <c r="CY33" s="198"/>
      <c r="CZ33" s="198">
        <f>c!G67</f>
      </c>
      <c r="DA33" s="198"/>
      <c r="DB33" s="198"/>
      <c r="DC33" s="198"/>
      <c r="DD33" s="198"/>
      <c r="DE33" s="207"/>
      <c r="DF33" s="190">
        <f>c!T67</f>
      </c>
      <c r="DG33" s="190"/>
      <c r="DH33" s="190"/>
      <c r="DI33" s="190"/>
      <c r="DJ33" s="190"/>
      <c r="DK33" s="190"/>
      <c r="DL33" s="190"/>
      <c r="DN33" s="292" t="s">
        <v>508</v>
      </c>
      <c r="DO33" s="293"/>
      <c r="DP33" s="293"/>
      <c r="DQ33" s="293"/>
      <c r="DR33" s="293"/>
      <c r="DS33" s="293"/>
      <c r="DT33" s="293"/>
      <c r="DU33" s="293"/>
      <c r="DV33" s="293"/>
      <c r="DW33" s="293"/>
      <c r="DX33" s="293"/>
      <c r="DY33" s="293"/>
      <c r="DZ33" s="293"/>
      <c r="EA33" s="293"/>
      <c r="EB33" s="293"/>
      <c r="EC33" s="293"/>
      <c r="ED33" s="293"/>
      <c r="EE33" s="293"/>
      <c r="EF33" s="293"/>
      <c r="EG33" s="293"/>
      <c r="EH33" s="293"/>
      <c r="EI33" s="293"/>
      <c r="EJ33" s="293"/>
      <c r="EK33" s="293"/>
      <c r="EL33" s="293"/>
      <c r="EM33" s="293"/>
      <c r="EN33" s="293"/>
      <c r="EO33" s="293"/>
      <c r="EP33" s="293"/>
      <c r="EQ33" s="293"/>
      <c r="ER33" s="293"/>
      <c r="ES33" s="293"/>
      <c r="ET33" s="293"/>
      <c r="EU33" s="293"/>
      <c r="EV33" s="293"/>
      <c r="EW33" s="293"/>
      <c r="EX33" s="293"/>
      <c r="EY33" s="293"/>
      <c r="EZ33" s="293"/>
      <c r="FA33" s="293"/>
      <c r="FB33" s="293"/>
      <c r="FC33" s="293"/>
      <c r="FD33" s="293"/>
      <c r="FE33" s="293"/>
      <c r="FF33" s="293"/>
      <c r="FG33" s="20"/>
      <c r="FH33" s="20"/>
      <c r="FI33" s="20"/>
      <c r="FJ33" s="20"/>
      <c r="FK33" s="20"/>
      <c r="FL33" s="20"/>
      <c r="FM33" s="287">
        <f>c!B104</f>
      </c>
      <c r="FN33" s="287"/>
      <c r="FO33" s="287"/>
      <c r="FP33" s="287"/>
      <c r="FQ33" s="287"/>
      <c r="FR33" s="287"/>
      <c r="FS33" s="288"/>
    </row>
    <row r="34" spans="1:175" ht="11.25" customHeight="1">
      <c r="A34" s="53" t="s">
        <v>43</v>
      </c>
      <c r="B34" s="54"/>
      <c r="C34" s="54"/>
      <c r="D34" s="54"/>
      <c r="E34" s="54"/>
      <c r="F34" s="253" t="s">
        <v>44</v>
      </c>
      <c r="G34" s="253"/>
      <c r="H34" s="253"/>
      <c r="I34" s="253"/>
      <c r="J34" s="253"/>
      <c r="K34" s="253"/>
      <c r="L34" s="253"/>
      <c r="M34" s="253"/>
      <c r="N34" s="253"/>
      <c r="O34" s="253"/>
      <c r="P34" s="253"/>
      <c r="Q34" s="253"/>
      <c r="R34" s="253"/>
      <c r="S34" s="253"/>
      <c r="T34" s="253"/>
      <c r="U34" s="253"/>
      <c r="V34" s="253"/>
      <c r="W34" s="253"/>
      <c r="X34" s="253"/>
      <c r="Y34" s="253"/>
      <c r="Z34" s="253"/>
      <c r="AA34" s="253"/>
      <c r="AB34" s="254"/>
      <c r="AC34" s="190">
        <f>c!B172</f>
      </c>
      <c r="AD34" s="190"/>
      <c r="AE34" s="190"/>
      <c r="AF34" s="190"/>
      <c r="AG34" s="190"/>
      <c r="AH34" s="190"/>
      <c r="AI34" s="190"/>
      <c r="AJ34" s="190"/>
      <c r="AK34" s="190"/>
      <c r="AL34" s="190"/>
      <c r="AM34" s="190">
        <f>c!B23</f>
      </c>
      <c r="AN34" s="190"/>
      <c r="AO34" s="190"/>
      <c r="AP34" s="190"/>
      <c r="AQ34" s="190"/>
      <c r="AR34" s="190"/>
      <c r="AS34" s="190"/>
      <c r="AT34" s="190"/>
      <c r="AU34" s="190"/>
      <c r="AV34" s="190"/>
      <c r="AW34" s="190"/>
      <c r="AX34" s="190"/>
      <c r="AY34" s="190"/>
      <c r="AZ34" s="190"/>
      <c r="BA34" s="190">
        <f>c!D23</f>
      </c>
      <c r="BB34" s="190"/>
      <c r="BC34" s="190"/>
      <c r="BD34" s="190"/>
      <c r="BE34" s="190"/>
      <c r="BF34" s="190"/>
      <c r="BG34" s="190"/>
      <c r="BH34" s="190">
        <f>c!P68</f>
      </c>
      <c r="BI34" s="190"/>
      <c r="BJ34" s="190"/>
      <c r="BK34" s="190"/>
      <c r="BL34" s="190"/>
      <c r="BM34" s="190"/>
      <c r="BN34" s="190"/>
      <c r="BO34" s="190"/>
      <c r="BP34" s="190"/>
      <c r="BQ34" s="190"/>
      <c r="BR34" s="190"/>
      <c r="BS34" s="190"/>
      <c r="BT34" s="190"/>
      <c r="BU34" s="190"/>
      <c r="BV34" s="246">
        <f>c!B68</f>
      </c>
      <c r="BW34" s="198"/>
      <c r="BX34" s="198"/>
      <c r="BY34" s="198"/>
      <c r="BZ34" s="198"/>
      <c r="CA34" s="198"/>
      <c r="CB34" s="217">
        <f>c!C68</f>
      </c>
      <c r="CC34" s="217"/>
      <c r="CD34" s="217"/>
      <c r="CE34" s="217"/>
      <c r="CF34" s="217"/>
      <c r="CG34" s="217"/>
      <c r="CH34" s="198">
        <f>c!D68</f>
      </c>
      <c r="CI34" s="198"/>
      <c r="CJ34" s="198"/>
      <c r="CK34" s="198"/>
      <c r="CL34" s="198"/>
      <c r="CM34" s="198"/>
      <c r="CN34" s="198">
        <f>c!E68</f>
      </c>
      <c r="CO34" s="198"/>
      <c r="CP34" s="198"/>
      <c r="CQ34" s="198"/>
      <c r="CR34" s="198"/>
      <c r="CS34" s="198"/>
      <c r="CT34" s="198">
        <f>c!F68</f>
      </c>
      <c r="CU34" s="198"/>
      <c r="CV34" s="198"/>
      <c r="CW34" s="198"/>
      <c r="CX34" s="198"/>
      <c r="CY34" s="198"/>
      <c r="CZ34" s="198">
        <f>c!G68</f>
      </c>
      <c r="DA34" s="198"/>
      <c r="DB34" s="198"/>
      <c r="DC34" s="198"/>
      <c r="DD34" s="198"/>
      <c r="DE34" s="207"/>
      <c r="DF34" s="190">
        <f>c!T68</f>
      </c>
      <c r="DG34" s="190"/>
      <c r="DH34" s="190"/>
      <c r="DI34" s="190"/>
      <c r="DJ34" s="190"/>
      <c r="DK34" s="190"/>
      <c r="DL34" s="190"/>
      <c r="DN34" s="55"/>
      <c r="DO34" s="56"/>
      <c r="DP34" s="294" t="s">
        <v>353</v>
      </c>
      <c r="DQ34" s="294"/>
      <c r="DR34" s="294"/>
      <c r="DS34" s="294"/>
      <c r="DT34" s="294"/>
      <c r="DU34" s="294"/>
      <c r="DV34" s="294"/>
      <c r="DW34" s="294"/>
      <c r="DX34" s="294"/>
      <c r="DY34" s="294"/>
      <c r="DZ34" s="294"/>
      <c r="EA34" s="294"/>
      <c r="EB34" s="294"/>
      <c r="EC34" s="294"/>
      <c r="ED34" s="294"/>
      <c r="EE34" s="294"/>
      <c r="EF34" s="294"/>
      <c r="EG34" s="294"/>
      <c r="EH34" s="294"/>
      <c r="EI34" s="294"/>
      <c r="EJ34" s="294"/>
      <c r="EK34" s="294"/>
      <c r="EL34" s="294"/>
      <c r="EM34" s="294"/>
      <c r="EN34" s="294"/>
      <c r="EO34" s="294"/>
      <c r="EP34" s="294"/>
      <c r="EQ34" s="294"/>
      <c r="ER34" s="294"/>
      <c r="ES34" s="294"/>
      <c r="ET34" s="294"/>
      <c r="EU34" s="294"/>
      <c r="EV34" s="294"/>
      <c r="EW34" s="294"/>
      <c r="EX34" s="294"/>
      <c r="EY34" s="294"/>
      <c r="EZ34" s="294"/>
      <c r="FA34" s="282">
        <f>IF('入力票5'!BN42="","",'入力票5'!BN42)</f>
      </c>
      <c r="FB34" s="282"/>
      <c r="FC34" s="282"/>
      <c r="FD34" s="282"/>
      <c r="FE34" s="282"/>
      <c r="FF34" s="282"/>
      <c r="FG34" s="282"/>
      <c r="FH34" s="282"/>
      <c r="FI34" s="282"/>
      <c r="FJ34" s="282"/>
      <c r="FK34" s="282"/>
      <c r="FL34" s="282"/>
      <c r="FM34" s="28"/>
      <c r="FN34" s="29"/>
      <c r="FO34" s="29"/>
      <c r="FP34" s="29"/>
      <c r="FQ34" s="29"/>
      <c r="FR34" s="29"/>
      <c r="FS34" s="30"/>
    </row>
    <row r="35" spans="1:175" ht="11.25" customHeight="1">
      <c r="A35" s="53" t="s">
        <v>45</v>
      </c>
      <c r="B35" s="54"/>
      <c r="C35" s="54"/>
      <c r="D35" s="54"/>
      <c r="E35" s="54"/>
      <c r="F35" s="253" t="s">
        <v>46</v>
      </c>
      <c r="G35" s="253"/>
      <c r="H35" s="253"/>
      <c r="I35" s="253"/>
      <c r="J35" s="253"/>
      <c r="K35" s="253"/>
      <c r="L35" s="253"/>
      <c r="M35" s="253"/>
      <c r="N35" s="253"/>
      <c r="O35" s="253"/>
      <c r="P35" s="253"/>
      <c r="Q35" s="253"/>
      <c r="R35" s="253"/>
      <c r="S35" s="253"/>
      <c r="T35" s="253"/>
      <c r="U35" s="253"/>
      <c r="V35" s="253"/>
      <c r="W35" s="253"/>
      <c r="X35" s="253"/>
      <c r="Y35" s="253"/>
      <c r="Z35" s="253"/>
      <c r="AA35" s="253"/>
      <c r="AB35" s="254"/>
      <c r="AC35" s="190">
        <f>c!B173</f>
      </c>
      <c r="AD35" s="190"/>
      <c r="AE35" s="190"/>
      <c r="AF35" s="190"/>
      <c r="AG35" s="190"/>
      <c r="AH35" s="190"/>
      <c r="AI35" s="190"/>
      <c r="AJ35" s="190"/>
      <c r="AK35" s="190"/>
      <c r="AL35" s="190"/>
      <c r="AM35" s="190">
        <f>c!B24</f>
      </c>
      <c r="AN35" s="190"/>
      <c r="AO35" s="190"/>
      <c r="AP35" s="190"/>
      <c r="AQ35" s="190"/>
      <c r="AR35" s="190"/>
      <c r="AS35" s="190"/>
      <c r="AT35" s="190"/>
      <c r="AU35" s="190"/>
      <c r="AV35" s="190"/>
      <c r="AW35" s="190"/>
      <c r="AX35" s="190"/>
      <c r="AY35" s="190"/>
      <c r="AZ35" s="190"/>
      <c r="BA35" s="190">
        <f>c!D24</f>
      </c>
      <c r="BB35" s="190"/>
      <c r="BC35" s="190"/>
      <c r="BD35" s="190"/>
      <c r="BE35" s="190"/>
      <c r="BF35" s="190"/>
      <c r="BG35" s="190"/>
      <c r="BH35" s="190">
        <f>c!P69</f>
      </c>
      <c r="BI35" s="190"/>
      <c r="BJ35" s="190"/>
      <c r="BK35" s="190"/>
      <c r="BL35" s="190"/>
      <c r="BM35" s="190"/>
      <c r="BN35" s="190"/>
      <c r="BO35" s="190"/>
      <c r="BP35" s="190"/>
      <c r="BQ35" s="190"/>
      <c r="BR35" s="190"/>
      <c r="BS35" s="190"/>
      <c r="BT35" s="190"/>
      <c r="BU35" s="190"/>
      <c r="BV35" s="246">
        <f>c!B69</f>
      </c>
      <c r="BW35" s="198"/>
      <c r="BX35" s="198"/>
      <c r="BY35" s="198"/>
      <c r="BZ35" s="198"/>
      <c r="CA35" s="198"/>
      <c r="CB35" s="217">
        <f>c!C69</f>
      </c>
      <c r="CC35" s="217"/>
      <c r="CD35" s="217"/>
      <c r="CE35" s="217"/>
      <c r="CF35" s="217"/>
      <c r="CG35" s="217"/>
      <c r="CH35" s="198">
        <f>c!D69</f>
      </c>
      <c r="CI35" s="198"/>
      <c r="CJ35" s="198"/>
      <c r="CK35" s="198"/>
      <c r="CL35" s="198"/>
      <c r="CM35" s="198"/>
      <c r="CN35" s="198">
        <f>c!E69</f>
      </c>
      <c r="CO35" s="198"/>
      <c r="CP35" s="198"/>
      <c r="CQ35" s="198"/>
      <c r="CR35" s="198"/>
      <c r="CS35" s="198"/>
      <c r="CT35" s="198">
        <f>c!F69</f>
      </c>
      <c r="CU35" s="198"/>
      <c r="CV35" s="198"/>
      <c r="CW35" s="198"/>
      <c r="CX35" s="198"/>
      <c r="CY35" s="198"/>
      <c r="CZ35" s="198">
        <f>c!G69</f>
      </c>
      <c r="DA35" s="198"/>
      <c r="DB35" s="198"/>
      <c r="DC35" s="198"/>
      <c r="DD35" s="198"/>
      <c r="DE35" s="207"/>
      <c r="DF35" s="190">
        <f>c!T69</f>
      </c>
      <c r="DG35" s="190"/>
      <c r="DH35" s="190"/>
      <c r="DI35" s="190"/>
      <c r="DJ35" s="190"/>
      <c r="DK35" s="190"/>
      <c r="DL35" s="190"/>
      <c r="DN35" s="65"/>
      <c r="DO35" s="66"/>
      <c r="DP35" s="329" t="s">
        <v>354</v>
      </c>
      <c r="DQ35" s="329"/>
      <c r="DR35" s="329"/>
      <c r="DS35" s="329"/>
      <c r="DT35" s="329"/>
      <c r="DU35" s="329"/>
      <c r="DV35" s="329"/>
      <c r="DW35" s="329"/>
      <c r="DX35" s="329"/>
      <c r="DY35" s="329"/>
      <c r="DZ35" s="329"/>
      <c r="EA35" s="329"/>
      <c r="EB35" s="329"/>
      <c r="EC35" s="329"/>
      <c r="ED35" s="329"/>
      <c r="EE35" s="329"/>
      <c r="EF35" s="329"/>
      <c r="EG35" s="329"/>
      <c r="EH35" s="329"/>
      <c r="EI35" s="329"/>
      <c r="EJ35" s="329"/>
      <c r="EK35" s="329"/>
      <c r="EL35" s="329"/>
      <c r="EM35" s="329"/>
      <c r="EN35" s="329"/>
      <c r="EO35" s="329"/>
      <c r="EP35" s="329"/>
      <c r="EQ35" s="329"/>
      <c r="ER35" s="329"/>
      <c r="ES35" s="329"/>
      <c r="ET35" s="329"/>
      <c r="EU35" s="329"/>
      <c r="EV35" s="329"/>
      <c r="EW35" s="329"/>
      <c r="EX35" s="329"/>
      <c r="EY35" s="329"/>
      <c r="EZ35" s="330"/>
      <c r="FA35" s="337">
        <f>IF('入力票5'!BN43="","",IF('入力票5'!BN43=1,"有","無"))</f>
      </c>
      <c r="FB35" s="337"/>
      <c r="FC35" s="337"/>
      <c r="FD35" s="337"/>
      <c r="FE35" s="337"/>
      <c r="FF35" s="337"/>
      <c r="FG35" s="337"/>
      <c r="FH35" s="337"/>
      <c r="FI35" s="337"/>
      <c r="FJ35" s="337"/>
      <c r="FK35" s="337"/>
      <c r="FL35" s="337"/>
      <c r="FM35" s="24"/>
      <c r="FN35" s="24"/>
      <c r="FO35" s="24"/>
      <c r="FP35" s="24"/>
      <c r="FQ35" s="24"/>
      <c r="FR35" s="24"/>
      <c r="FS35" s="32"/>
    </row>
    <row r="36" spans="1:175" ht="11.25" customHeight="1">
      <c r="A36" s="53" t="s">
        <v>47</v>
      </c>
      <c r="B36" s="54"/>
      <c r="C36" s="54"/>
      <c r="D36" s="54"/>
      <c r="E36" s="54"/>
      <c r="F36" s="253" t="s">
        <v>48</v>
      </c>
      <c r="G36" s="253"/>
      <c r="H36" s="253"/>
      <c r="I36" s="253"/>
      <c r="J36" s="253"/>
      <c r="K36" s="253"/>
      <c r="L36" s="253"/>
      <c r="M36" s="253"/>
      <c r="N36" s="253"/>
      <c r="O36" s="253"/>
      <c r="P36" s="253"/>
      <c r="Q36" s="253"/>
      <c r="R36" s="253"/>
      <c r="S36" s="253"/>
      <c r="T36" s="253"/>
      <c r="U36" s="253"/>
      <c r="V36" s="253"/>
      <c r="W36" s="253"/>
      <c r="X36" s="253"/>
      <c r="Y36" s="253"/>
      <c r="Z36" s="253"/>
      <c r="AA36" s="253"/>
      <c r="AB36" s="254"/>
      <c r="AC36" s="190">
        <f>c!B174</f>
      </c>
      <c r="AD36" s="190"/>
      <c r="AE36" s="190"/>
      <c r="AF36" s="190"/>
      <c r="AG36" s="190"/>
      <c r="AH36" s="190"/>
      <c r="AI36" s="190"/>
      <c r="AJ36" s="190"/>
      <c r="AK36" s="190"/>
      <c r="AL36" s="190"/>
      <c r="AM36" s="190">
        <f>c!B25</f>
      </c>
      <c r="AN36" s="190"/>
      <c r="AO36" s="190"/>
      <c r="AP36" s="190"/>
      <c r="AQ36" s="190"/>
      <c r="AR36" s="190"/>
      <c r="AS36" s="190"/>
      <c r="AT36" s="190"/>
      <c r="AU36" s="190"/>
      <c r="AV36" s="190"/>
      <c r="AW36" s="190"/>
      <c r="AX36" s="190"/>
      <c r="AY36" s="190"/>
      <c r="AZ36" s="190"/>
      <c r="BA36" s="190">
        <f>c!D25</f>
      </c>
      <c r="BB36" s="190"/>
      <c r="BC36" s="190"/>
      <c r="BD36" s="190"/>
      <c r="BE36" s="190"/>
      <c r="BF36" s="190"/>
      <c r="BG36" s="190"/>
      <c r="BH36" s="190">
        <f>c!P70</f>
      </c>
      <c r="BI36" s="190"/>
      <c r="BJ36" s="190"/>
      <c r="BK36" s="190"/>
      <c r="BL36" s="190"/>
      <c r="BM36" s="190"/>
      <c r="BN36" s="190"/>
      <c r="BO36" s="190"/>
      <c r="BP36" s="190"/>
      <c r="BQ36" s="190"/>
      <c r="BR36" s="190"/>
      <c r="BS36" s="190"/>
      <c r="BT36" s="190"/>
      <c r="BU36" s="190"/>
      <c r="BV36" s="246">
        <f>c!B70</f>
      </c>
      <c r="BW36" s="198"/>
      <c r="BX36" s="198"/>
      <c r="BY36" s="198"/>
      <c r="BZ36" s="198"/>
      <c r="CA36" s="198"/>
      <c r="CB36" s="217">
        <f>c!C70</f>
      </c>
      <c r="CC36" s="217"/>
      <c r="CD36" s="217"/>
      <c r="CE36" s="217"/>
      <c r="CF36" s="217"/>
      <c r="CG36" s="217"/>
      <c r="CH36" s="198">
        <f>c!D70</f>
      </c>
      <c r="CI36" s="198"/>
      <c r="CJ36" s="198"/>
      <c r="CK36" s="198"/>
      <c r="CL36" s="198"/>
      <c r="CM36" s="198"/>
      <c r="CN36" s="198">
        <f>c!E70</f>
      </c>
      <c r="CO36" s="198"/>
      <c r="CP36" s="198"/>
      <c r="CQ36" s="198"/>
      <c r="CR36" s="198"/>
      <c r="CS36" s="198"/>
      <c r="CT36" s="198">
        <f>c!F70</f>
      </c>
      <c r="CU36" s="198"/>
      <c r="CV36" s="198"/>
      <c r="CW36" s="198"/>
      <c r="CX36" s="198"/>
      <c r="CY36" s="198"/>
      <c r="CZ36" s="198">
        <f>c!G70</f>
      </c>
      <c r="DA36" s="198"/>
      <c r="DB36" s="198"/>
      <c r="DC36" s="198"/>
      <c r="DD36" s="198"/>
      <c r="DE36" s="207"/>
      <c r="DF36" s="190">
        <f>c!T70</f>
      </c>
      <c r="DG36" s="190"/>
      <c r="DH36" s="190"/>
      <c r="DI36" s="190"/>
      <c r="DJ36" s="190"/>
      <c r="DK36" s="190"/>
      <c r="DL36" s="190"/>
      <c r="DN36" s="290" t="s">
        <v>397</v>
      </c>
      <c r="DO36" s="291"/>
      <c r="DP36" s="291"/>
      <c r="DQ36" s="291"/>
      <c r="DR36" s="291"/>
      <c r="DS36" s="291"/>
      <c r="DT36" s="291"/>
      <c r="DU36" s="291"/>
      <c r="DV36" s="291"/>
      <c r="DW36" s="291"/>
      <c r="DX36" s="291"/>
      <c r="DY36" s="291"/>
      <c r="DZ36" s="291"/>
      <c r="EA36" s="291"/>
      <c r="EB36" s="291"/>
      <c r="EC36" s="291"/>
      <c r="ED36" s="291"/>
      <c r="EE36" s="291"/>
      <c r="EF36" s="291"/>
      <c r="EG36" s="291"/>
      <c r="EH36" s="291"/>
      <c r="EI36" s="291"/>
      <c r="EJ36" s="291"/>
      <c r="EK36" s="291"/>
      <c r="EL36" s="291"/>
      <c r="EM36" s="291"/>
      <c r="EN36" s="291"/>
      <c r="EO36" s="291"/>
      <c r="EP36" s="291"/>
      <c r="EQ36" s="291"/>
      <c r="ER36" s="291"/>
      <c r="ES36" s="291"/>
      <c r="ET36" s="291"/>
      <c r="EU36" s="291"/>
      <c r="EV36" s="291"/>
      <c r="EW36" s="291"/>
      <c r="EX36" s="291"/>
      <c r="EY36" s="291"/>
      <c r="EZ36" s="291"/>
      <c r="FA36" s="291"/>
      <c r="FB36" s="291"/>
      <c r="FC36" s="291"/>
      <c r="FD36" s="291"/>
      <c r="FE36" s="291"/>
      <c r="FF36" s="291"/>
      <c r="FG36" s="20"/>
      <c r="FH36" s="20"/>
      <c r="FI36" s="20"/>
      <c r="FJ36" s="20"/>
      <c r="FK36" s="20"/>
      <c r="FL36" s="20"/>
      <c r="FM36" s="287">
        <f>c!B108</f>
      </c>
      <c r="FN36" s="287"/>
      <c r="FO36" s="287"/>
      <c r="FP36" s="287"/>
      <c r="FQ36" s="287"/>
      <c r="FR36" s="287"/>
      <c r="FS36" s="288"/>
    </row>
    <row r="37" spans="1:175" ht="11.25" customHeight="1">
      <c r="A37" s="53" t="s">
        <v>49</v>
      </c>
      <c r="B37" s="54"/>
      <c r="C37" s="54"/>
      <c r="D37" s="54"/>
      <c r="E37" s="54"/>
      <c r="F37" s="253" t="s">
        <v>50</v>
      </c>
      <c r="G37" s="253"/>
      <c r="H37" s="253"/>
      <c r="I37" s="253"/>
      <c r="J37" s="253"/>
      <c r="K37" s="253"/>
      <c r="L37" s="253"/>
      <c r="M37" s="253"/>
      <c r="N37" s="253"/>
      <c r="O37" s="253"/>
      <c r="P37" s="253"/>
      <c r="Q37" s="253"/>
      <c r="R37" s="253"/>
      <c r="S37" s="253"/>
      <c r="T37" s="253"/>
      <c r="U37" s="253"/>
      <c r="V37" s="253"/>
      <c r="W37" s="253"/>
      <c r="X37" s="253"/>
      <c r="Y37" s="253"/>
      <c r="Z37" s="253"/>
      <c r="AA37" s="253"/>
      <c r="AB37" s="254"/>
      <c r="AC37" s="190">
        <f>c!B175</f>
      </c>
      <c r="AD37" s="190"/>
      <c r="AE37" s="190"/>
      <c r="AF37" s="190"/>
      <c r="AG37" s="190"/>
      <c r="AH37" s="190"/>
      <c r="AI37" s="190"/>
      <c r="AJ37" s="190"/>
      <c r="AK37" s="190"/>
      <c r="AL37" s="190"/>
      <c r="AM37" s="190">
        <f>c!B26</f>
      </c>
      <c r="AN37" s="190"/>
      <c r="AO37" s="190"/>
      <c r="AP37" s="190"/>
      <c r="AQ37" s="190"/>
      <c r="AR37" s="190"/>
      <c r="AS37" s="190"/>
      <c r="AT37" s="190"/>
      <c r="AU37" s="190"/>
      <c r="AV37" s="190"/>
      <c r="AW37" s="190"/>
      <c r="AX37" s="190"/>
      <c r="AY37" s="190"/>
      <c r="AZ37" s="190"/>
      <c r="BA37" s="190">
        <f>c!D26</f>
      </c>
      <c r="BB37" s="190"/>
      <c r="BC37" s="190"/>
      <c r="BD37" s="190"/>
      <c r="BE37" s="190"/>
      <c r="BF37" s="190"/>
      <c r="BG37" s="190"/>
      <c r="BH37" s="190">
        <f>c!P71</f>
      </c>
      <c r="BI37" s="190"/>
      <c r="BJ37" s="190"/>
      <c r="BK37" s="190"/>
      <c r="BL37" s="190"/>
      <c r="BM37" s="190"/>
      <c r="BN37" s="190"/>
      <c r="BO37" s="190"/>
      <c r="BP37" s="190"/>
      <c r="BQ37" s="190"/>
      <c r="BR37" s="190"/>
      <c r="BS37" s="190"/>
      <c r="BT37" s="190"/>
      <c r="BU37" s="190"/>
      <c r="BV37" s="246">
        <f>c!B71</f>
      </c>
      <c r="BW37" s="198"/>
      <c r="BX37" s="198"/>
      <c r="BY37" s="198"/>
      <c r="BZ37" s="198"/>
      <c r="CA37" s="198"/>
      <c r="CB37" s="217">
        <f>c!C71</f>
      </c>
      <c r="CC37" s="217"/>
      <c r="CD37" s="217"/>
      <c r="CE37" s="217"/>
      <c r="CF37" s="217"/>
      <c r="CG37" s="217"/>
      <c r="CH37" s="198">
        <f>c!D71</f>
      </c>
      <c r="CI37" s="198"/>
      <c r="CJ37" s="198"/>
      <c r="CK37" s="198"/>
      <c r="CL37" s="198"/>
      <c r="CM37" s="198"/>
      <c r="CN37" s="198">
        <f>c!E71</f>
      </c>
      <c r="CO37" s="198"/>
      <c r="CP37" s="198"/>
      <c r="CQ37" s="198"/>
      <c r="CR37" s="198"/>
      <c r="CS37" s="198"/>
      <c r="CT37" s="198">
        <f>c!F71</f>
      </c>
      <c r="CU37" s="198"/>
      <c r="CV37" s="198"/>
      <c r="CW37" s="198"/>
      <c r="CX37" s="198"/>
      <c r="CY37" s="198"/>
      <c r="CZ37" s="198">
        <f>c!G71</f>
      </c>
      <c r="DA37" s="198"/>
      <c r="DB37" s="198"/>
      <c r="DC37" s="198"/>
      <c r="DD37" s="198"/>
      <c r="DE37" s="207"/>
      <c r="DF37" s="190">
        <f>c!T71</f>
      </c>
      <c r="DG37" s="190"/>
      <c r="DH37" s="190"/>
      <c r="DI37" s="190"/>
      <c r="DJ37" s="190"/>
      <c r="DK37" s="190"/>
      <c r="DL37" s="190"/>
      <c r="DN37" s="10"/>
      <c r="DO37" s="9"/>
      <c r="DP37" s="166" t="s">
        <v>66</v>
      </c>
      <c r="DQ37" s="166"/>
      <c r="DR37" s="166"/>
      <c r="DS37" s="166"/>
      <c r="DT37" s="166"/>
      <c r="DU37" s="166"/>
      <c r="DV37" s="166"/>
      <c r="DW37" s="166"/>
      <c r="DX37" s="166"/>
      <c r="DY37" s="166"/>
      <c r="DZ37" s="166"/>
      <c r="EA37" s="166"/>
      <c r="EB37" s="166"/>
      <c r="EC37" s="166"/>
      <c r="ED37" s="166"/>
      <c r="EE37" s="166"/>
      <c r="EF37" s="166"/>
      <c r="EG37" s="166"/>
      <c r="EH37" s="166"/>
      <c r="EI37" s="166"/>
      <c r="EJ37" s="166"/>
      <c r="EK37" s="166"/>
      <c r="EL37" s="166"/>
      <c r="EM37" s="166"/>
      <c r="EN37" s="166"/>
      <c r="EO37" s="166"/>
      <c r="EP37" s="166"/>
      <c r="EQ37" s="166"/>
      <c r="ER37" s="166"/>
      <c r="ES37" s="166"/>
      <c r="ET37" s="166"/>
      <c r="EU37" s="166"/>
      <c r="EV37" s="166"/>
      <c r="EW37" s="166"/>
      <c r="EX37" s="166"/>
      <c r="EY37" s="166"/>
      <c r="EZ37" s="166"/>
      <c r="FA37" s="289">
        <f>IF('入力票5'!BN45="","",IF('入力票5'!BN45=1,"有","無"))</f>
      </c>
      <c r="FB37" s="289"/>
      <c r="FC37" s="289"/>
      <c r="FD37" s="289"/>
      <c r="FE37" s="289"/>
      <c r="FF37" s="289"/>
      <c r="FG37" s="289"/>
      <c r="FH37" s="289"/>
      <c r="FI37" s="289"/>
      <c r="FJ37" s="289"/>
      <c r="FK37" s="289"/>
      <c r="FL37" s="289"/>
      <c r="FM37" s="28"/>
      <c r="FN37" s="29"/>
      <c r="FO37" s="29"/>
      <c r="FP37" s="29"/>
      <c r="FQ37" s="29"/>
      <c r="FR37" s="29"/>
      <c r="FS37" s="30"/>
    </row>
    <row r="38" spans="1:175" ht="11.25" customHeight="1">
      <c r="A38" s="53" t="s">
        <v>51</v>
      </c>
      <c r="B38" s="54"/>
      <c r="C38" s="54"/>
      <c r="D38" s="54"/>
      <c r="E38" s="54"/>
      <c r="F38" s="253" t="s">
        <v>52</v>
      </c>
      <c r="G38" s="253"/>
      <c r="H38" s="253"/>
      <c r="I38" s="253"/>
      <c r="J38" s="253"/>
      <c r="K38" s="253"/>
      <c r="L38" s="253"/>
      <c r="M38" s="253"/>
      <c r="N38" s="253"/>
      <c r="O38" s="253"/>
      <c r="P38" s="253"/>
      <c r="Q38" s="253"/>
      <c r="R38" s="253"/>
      <c r="S38" s="253"/>
      <c r="T38" s="253"/>
      <c r="U38" s="253"/>
      <c r="V38" s="253"/>
      <c r="W38" s="253"/>
      <c r="X38" s="253"/>
      <c r="Y38" s="253"/>
      <c r="Z38" s="253"/>
      <c r="AA38" s="253"/>
      <c r="AB38" s="254"/>
      <c r="AC38" s="190">
        <f>c!B176</f>
      </c>
      <c r="AD38" s="190"/>
      <c r="AE38" s="190"/>
      <c r="AF38" s="190"/>
      <c r="AG38" s="190"/>
      <c r="AH38" s="190"/>
      <c r="AI38" s="190"/>
      <c r="AJ38" s="190"/>
      <c r="AK38" s="190"/>
      <c r="AL38" s="190"/>
      <c r="AM38" s="190">
        <f>c!B27</f>
      </c>
      <c r="AN38" s="190"/>
      <c r="AO38" s="190"/>
      <c r="AP38" s="190"/>
      <c r="AQ38" s="190"/>
      <c r="AR38" s="190"/>
      <c r="AS38" s="190"/>
      <c r="AT38" s="190"/>
      <c r="AU38" s="190"/>
      <c r="AV38" s="190"/>
      <c r="AW38" s="190"/>
      <c r="AX38" s="190"/>
      <c r="AY38" s="190"/>
      <c r="AZ38" s="190"/>
      <c r="BA38" s="190">
        <f>c!D27</f>
      </c>
      <c r="BB38" s="190"/>
      <c r="BC38" s="190"/>
      <c r="BD38" s="190"/>
      <c r="BE38" s="190"/>
      <c r="BF38" s="190"/>
      <c r="BG38" s="190"/>
      <c r="BH38" s="190">
        <f>c!P72</f>
      </c>
      <c r="BI38" s="190"/>
      <c r="BJ38" s="190"/>
      <c r="BK38" s="190"/>
      <c r="BL38" s="190"/>
      <c r="BM38" s="190"/>
      <c r="BN38" s="190"/>
      <c r="BO38" s="190"/>
      <c r="BP38" s="190"/>
      <c r="BQ38" s="190"/>
      <c r="BR38" s="190"/>
      <c r="BS38" s="190"/>
      <c r="BT38" s="190"/>
      <c r="BU38" s="190"/>
      <c r="BV38" s="246">
        <f>c!B72</f>
      </c>
      <c r="BW38" s="198"/>
      <c r="BX38" s="198"/>
      <c r="BY38" s="198"/>
      <c r="BZ38" s="198"/>
      <c r="CA38" s="198"/>
      <c r="CB38" s="217">
        <f>c!C72</f>
      </c>
      <c r="CC38" s="217"/>
      <c r="CD38" s="217"/>
      <c r="CE38" s="217"/>
      <c r="CF38" s="217"/>
      <c r="CG38" s="217"/>
      <c r="CH38" s="198">
        <f>c!D72</f>
      </c>
      <c r="CI38" s="198"/>
      <c r="CJ38" s="198"/>
      <c r="CK38" s="198"/>
      <c r="CL38" s="198"/>
      <c r="CM38" s="198"/>
      <c r="CN38" s="198">
        <f>c!E72</f>
      </c>
      <c r="CO38" s="198"/>
      <c r="CP38" s="198"/>
      <c r="CQ38" s="198"/>
      <c r="CR38" s="198"/>
      <c r="CS38" s="198"/>
      <c r="CT38" s="198">
        <f>c!F72</f>
      </c>
      <c r="CU38" s="198"/>
      <c r="CV38" s="198"/>
      <c r="CW38" s="198"/>
      <c r="CX38" s="198"/>
      <c r="CY38" s="198"/>
      <c r="CZ38" s="198">
        <f>c!G72</f>
      </c>
      <c r="DA38" s="198"/>
      <c r="DB38" s="198"/>
      <c r="DC38" s="198"/>
      <c r="DD38" s="198"/>
      <c r="DE38" s="207"/>
      <c r="DF38" s="190">
        <f>c!T72</f>
      </c>
      <c r="DG38" s="190"/>
      <c r="DH38" s="190"/>
      <c r="DI38" s="190"/>
      <c r="DJ38" s="190"/>
      <c r="DK38" s="190"/>
      <c r="DL38" s="190"/>
      <c r="DN38" s="290" t="s">
        <v>84</v>
      </c>
      <c r="DO38" s="291"/>
      <c r="DP38" s="291"/>
      <c r="DQ38" s="291"/>
      <c r="DR38" s="291"/>
      <c r="DS38" s="291"/>
      <c r="DT38" s="291"/>
      <c r="DU38" s="291"/>
      <c r="DV38" s="291"/>
      <c r="DW38" s="291"/>
      <c r="DX38" s="291"/>
      <c r="DY38" s="291"/>
      <c r="DZ38" s="291"/>
      <c r="EA38" s="291"/>
      <c r="EB38" s="291"/>
      <c r="EC38" s="291"/>
      <c r="ED38" s="291"/>
      <c r="EE38" s="291"/>
      <c r="EF38" s="291"/>
      <c r="EG38" s="291"/>
      <c r="EH38" s="291"/>
      <c r="EI38" s="291"/>
      <c r="EJ38" s="291"/>
      <c r="EK38" s="291"/>
      <c r="EL38" s="291"/>
      <c r="EM38" s="291"/>
      <c r="EN38" s="291"/>
      <c r="EO38" s="291"/>
      <c r="EP38" s="291"/>
      <c r="EQ38" s="291"/>
      <c r="ER38" s="291"/>
      <c r="ES38" s="291"/>
      <c r="ET38" s="291"/>
      <c r="EU38" s="291"/>
      <c r="EV38" s="291"/>
      <c r="EW38" s="291"/>
      <c r="EX38" s="291"/>
      <c r="EY38" s="291"/>
      <c r="EZ38" s="291"/>
      <c r="FA38" s="291"/>
      <c r="FB38" s="291"/>
      <c r="FC38" s="291"/>
      <c r="FD38" s="291"/>
      <c r="FE38" s="291"/>
      <c r="FF38" s="291"/>
      <c r="FG38" s="20"/>
      <c r="FH38" s="20"/>
      <c r="FI38" s="20"/>
      <c r="FJ38" s="20"/>
      <c r="FK38" s="20"/>
      <c r="FL38" s="20"/>
      <c r="FM38" s="287">
        <f>c!B110</f>
      </c>
      <c r="FN38" s="287"/>
      <c r="FO38" s="287"/>
      <c r="FP38" s="287"/>
      <c r="FQ38" s="287"/>
      <c r="FR38" s="287"/>
      <c r="FS38" s="288"/>
    </row>
    <row r="39" spans="1:175" ht="11.25" customHeight="1">
      <c r="A39" s="53" t="s">
        <v>53</v>
      </c>
      <c r="B39" s="54"/>
      <c r="C39" s="54"/>
      <c r="D39" s="54"/>
      <c r="E39" s="54"/>
      <c r="F39" s="253" t="s">
        <v>54</v>
      </c>
      <c r="G39" s="253"/>
      <c r="H39" s="253"/>
      <c r="I39" s="253"/>
      <c r="J39" s="253"/>
      <c r="K39" s="253"/>
      <c r="L39" s="253"/>
      <c r="M39" s="253"/>
      <c r="N39" s="253"/>
      <c r="O39" s="253"/>
      <c r="P39" s="253"/>
      <c r="Q39" s="253"/>
      <c r="R39" s="253"/>
      <c r="S39" s="253"/>
      <c r="T39" s="253"/>
      <c r="U39" s="253"/>
      <c r="V39" s="253"/>
      <c r="W39" s="253"/>
      <c r="X39" s="253"/>
      <c r="Y39" s="253"/>
      <c r="Z39" s="253"/>
      <c r="AA39" s="253"/>
      <c r="AB39" s="254"/>
      <c r="AC39" s="190">
        <f>c!B177</f>
      </c>
      <c r="AD39" s="190"/>
      <c r="AE39" s="190"/>
      <c r="AF39" s="190"/>
      <c r="AG39" s="190"/>
      <c r="AH39" s="190"/>
      <c r="AI39" s="190"/>
      <c r="AJ39" s="190"/>
      <c r="AK39" s="190"/>
      <c r="AL39" s="190"/>
      <c r="AM39" s="190">
        <f>c!B28</f>
      </c>
      <c r="AN39" s="190"/>
      <c r="AO39" s="190"/>
      <c r="AP39" s="190"/>
      <c r="AQ39" s="190"/>
      <c r="AR39" s="190"/>
      <c r="AS39" s="190"/>
      <c r="AT39" s="190"/>
      <c r="AU39" s="190"/>
      <c r="AV39" s="190"/>
      <c r="AW39" s="190"/>
      <c r="AX39" s="190"/>
      <c r="AY39" s="190"/>
      <c r="AZ39" s="190"/>
      <c r="BA39" s="190">
        <f>c!D28</f>
      </c>
      <c r="BB39" s="190"/>
      <c r="BC39" s="190"/>
      <c r="BD39" s="190"/>
      <c r="BE39" s="190"/>
      <c r="BF39" s="190"/>
      <c r="BG39" s="190"/>
      <c r="BH39" s="190">
        <f>c!P73</f>
      </c>
      <c r="BI39" s="190"/>
      <c r="BJ39" s="190"/>
      <c r="BK39" s="190"/>
      <c r="BL39" s="190"/>
      <c r="BM39" s="190"/>
      <c r="BN39" s="190"/>
      <c r="BO39" s="190"/>
      <c r="BP39" s="190"/>
      <c r="BQ39" s="190"/>
      <c r="BR39" s="190"/>
      <c r="BS39" s="190"/>
      <c r="BT39" s="190"/>
      <c r="BU39" s="190"/>
      <c r="BV39" s="246">
        <f>c!B73</f>
      </c>
      <c r="BW39" s="198"/>
      <c r="BX39" s="198"/>
      <c r="BY39" s="198"/>
      <c r="BZ39" s="198"/>
      <c r="CA39" s="198"/>
      <c r="CB39" s="217">
        <f>c!C73</f>
      </c>
      <c r="CC39" s="217"/>
      <c r="CD39" s="217"/>
      <c r="CE39" s="217"/>
      <c r="CF39" s="217"/>
      <c r="CG39" s="217"/>
      <c r="CH39" s="198">
        <f>c!D73</f>
      </c>
      <c r="CI39" s="198"/>
      <c r="CJ39" s="198"/>
      <c r="CK39" s="198"/>
      <c r="CL39" s="198"/>
      <c r="CM39" s="198"/>
      <c r="CN39" s="198">
        <f>c!E73</f>
      </c>
      <c r="CO39" s="198"/>
      <c r="CP39" s="198"/>
      <c r="CQ39" s="198"/>
      <c r="CR39" s="198"/>
      <c r="CS39" s="198"/>
      <c r="CT39" s="198">
        <f>c!F73</f>
      </c>
      <c r="CU39" s="198"/>
      <c r="CV39" s="198"/>
      <c r="CW39" s="198"/>
      <c r="CX39" s="198"/>
      <c r="CY39" s="198"/>
      <c r="CZ39" s="198">
        <f>c!G73</f>
      </c>
      <c r="DA39" s="198"/>
      <c r="DB39" s="198"/>
      <c r="DC39" s="198"/>
      <c r="DD39" s="198"/>
      <c r="DE39" s="207"/>
      <c r="DF39" s="190">
        <f>c!T73</f>
      </c>
      <c r="DG39" s="190"/>
      <c r="DH39" s="190"/>
      <c r="DI39" s="190"/>
      <c r="DJ39" s="190"/>
      <c r="DK39" s="190"/>
      <c r="DL39" s="190"/>
      <c r="DN39" s="55"/>
      <c r="DO39" s="56"/>
      <c r="DP39" s="294" t="s">
        <v>85</v>
      </c>
      <c r="DQ39" s="294"/>
      <c r="DR39" s="294"/>
      <c r="DS39" s="294"/>
      <c r="DT39" s="294"/>
      <c r="DU39" s="294"/>
      <c r="DV39" s="294"/>
      <c r="DW39" s="294"/>
      <c r="DX39" s="294"/>
      <c r="DY39" s="294"/>
      <c r="DZ39" s="294"/>
      <c r="EA39" s="294"/>
      <c r="EB39" s="294"/>
      <c r="EC39" s="294"/>
      <c r="ED39" s="294"/>
      <c r="EE39" s="294"/>
      <c r="EF39" s="294"/>
      <c r="EG39" s="294"/>
      <c r="EH39" s="294"/>
      <c r="EI39" s="294"/>
      <c r="EJ39" s="294"/>
      <c r="EK39" s="294"/>
      <c r="EL39" s="294"/>
      <c r="EM39" s="294"/>
      <c r="EN39" s="294"/>
      <c r="EO39" s="294"/>
      <c r="EP39" s="294"/>
      <c r="EQ39" s="294"/>
      <c r="ER39" s="294"/>
      <c r="ES39" s="294"/>
      <c r="ET39" s="294"/>
      <c r="EU39" s="294"/>
      <c r="EV39" s="294"/>
      <c r="EW39" s="294"/>
      <c r="EX39" s="294"/>
      <c r="EY39" s="294"/>
      <c r="EZ39" s="294"/>
      <c r="FA39" s="344">
        <f>IF('入力票5'!BN47="","",IF('入力票5'!BN47=1,"有","無"))</f>
      </c>
      <c r="FB39" s="344"/>
      <c r="FC39" s="344"/>
      <c r="FD39" s="344"/>
      <c r="FE39" s="344"/>
      <c r="FF39" s="344"/>
      <c r="FG39" s="344"/>
      <c r="FH39" s="344"/>
      <c r="FI39" s="344"/>
      <c r="FJ39" s="344"/>
      <c r="FK39" s="344"/>
      <c r="FL39" s="344"/>
      <c r="FM39" s="28"/>
      <c r="FN39" s="29"/>
      <c r="FO39" s="29"/>
      <c r="FP39" s="29"/>
      <c r="FQ39" s="29"/>
      <c r="FR39" s="29"/>
      <c r="FS39" s="30"/>
    </row>
    <row r="40" spans="1:175" ht="11.25" customHeight="1">
      <c r="A40" s="53" t="s">
        <v>55</v>
      </c>
      <c r="B40" s="54"/>
      <c r="C40" s="54"/>
      <c r="D40" s="54"/>
      <c r="E40" s="54"/>
      <c r="F40" s="253" t="s">
        <v>56</v>
      </c>
      <c r="G40" s="253"/>
      <c r="H40" s="253"/>
      <c r="I40" s="253"/>
      <c r="J40" s="253"/>
      <c r="K40" s="253"/>
      <c r="L40" s="253"/>
      <c r="M40" s="253"/>
      <c r="N40" s="253"/>
      <c r="O40" s="253"/>
      <c r="P40" s="253"/>
      <c r="Q40" s="253"/>
      <c r="R40" s="253"/>
      <c r="S40" s="253"/>
      <c r="T40" s="253"/>
      <c r="U40" s="253"/>
      <c r="V40" s="253"/>
      <c r="W40" s="253"/>
      <c r="X40" s="253"/>
      <c r="Y40" s="253"/>
      <c r="Z40" s="253"/>
      <c r="AA40" s="253"/>
      <c r="AB40" s="254"/>
      <c r="AC40" s="190">
        <f>c!B178</f>
      </c>
      <c r="AD40" s="190"/>
      <c r="AE40" s="190"/>
      <c r="AF40" s="190"/>
      <c r="AG40" s="190"/>
      <c r="AH40" s="190"/>
      <c r="AI40" s="190"/>
      <c r="AJ40" s="190"/>
      <c r="AK40" s="190"/>
      <c r="AL40" s="190"/>
      <c r="AM40" s="190">
        <f>c!B29</f>
      </c>
      <c r="AN40" s="190"/>
      <c r="AO40" s="190"/>
      <c r="AP40" s="190"/>
      <c r="AQ40" s="190"/>
      <c r="AR40" s="190"/>
      <c r="AS40" s="190"/>
      <c r="AT40" s="190"/>
      <c r="AU40" s="190"/>
      <c r="AV40" s="190"/>
      <c r="AW40" s="190"/>
      <c r="AX40" s="190"/>
      <c r="AY40" s="190"/>
      <c r="AZ40" s="190"/>
      <c r="BA40" s="190">
        <f>c!D29</f>
      </c>
      <c r="BB40" s="190"/>
      <c r="BC40" s="190"/>
      <c r="BD40" s="190"/>
      <c r="BE40" s="190"/>
      <c r="BF40" s="190"/>
      <c r="BG40" s="190"/>
      <c r="BH40" s="190">
        <f>c!P74</f>
      </c>
      <c r="BI40" s="190"/>
      <c r="BJ40" s="190"/>
      <c r="BK40" s="190"/>
      <c r="BL40" s="190"/>
      <c r="BM40" s="190"/>
      <c r="BN40" s="190"/>
      <c r="BO40" s="190"/>
      <c r="BP40" s="190"/>
      <c r="BQ40" s="190"/>
      <c r="BR40" s="190"/>
      <c r="BS40" s="190"/>
      <c r="BT40" s="190"/>
      <c r="BU40" s="190"/>
      <c r="BV40" s="246">
        <f>c!B74</f>
      </c>
      <c r="BW40" s="198"/>
      <c r="BX40" s="198"/>
      <c r="BY40" s="198"/>
      <c r="BZ40" s="198"/>
      <c r="CA40" s="198"/>
      <c r="CB40" s="217">
        <f>c!C74</f>
      </c>
      <c r="CC40" s="217"/>
      <c r="CD40" s="217"/>
      <c r="CE40" s="217"/>
      <c r="CF40" s="217"/>
      <c r="CG40" s="217"/>
      <c r="CH40" s="198">
        <f>c!D74</f>
      </c>
      <c r="CI40" s="198"/>
      <c r="CJ40" s="198"/>
      <c r="CK40" s="198"/>
      <c r="CL40" s="198"/>
      <c r="CM40" s="198"/>
      <c r="CN40" s="198">
        <f>c!E74</f>
      </c>
      <c r="CO40" s="198"/>
      <c r="CP40" s="198"/>
      <c r="CQ40" s="198"/>
      <c r="CR40" s="198"/>
      <c r="CS40" s="198"/>
      <c r="CT40" s="198">
        <f>c!F74</f>
      </c>
      <c r="CU40" s="198"/>
      <c r="CV40" s="198"/>
      <c r="CW40" s="198"/>
      <c r="CX40" s="198"/>
      <c r="CY40" s="198"/>
      <c r="CZ40" s="198">
        <f>c!G74</f>
      </c>
      <c r="DA40" s="198"/>
      <c r="DB40" s="198"/>
      <c r="DC40" s="198"/>
      <c r="DD40" s="198"/>
      <c r="DE40" s="207"/>
      <c r="DF40" s="190">
        <f>c!T74</f>
      </c>
      <c r="DG40" s="190"/>
      <c r="DH40" s="190"/>
      <c r="DI40" s="190"/>
      <c r="DJ40" s="190"/>
      <c r="DK40" s="190"/>
      <c r="DL40" s="190"/>
      <c r="DN40" s="7"/>
      <c r="DO40" s="11"/>
      <c r="DP40" s="298" t="s">
        <v>86</v>
      </c>
      <c r="DQ40" s="298"/>
      <c r="DR40" s="298"/>
      <c r="DS40" s="298"/>
      <c r="DT40" s="298"/>
      <c r="DU40" s="298"/>
      <c r="DV40" s="298"/>
      <c r="DW40" s="298"/>
      <c r="DX40" s="298"/>
      <c r="DY40" s="298"/>
      <c r="DZ40" s="298"/>
      <c r="EA40" s="298"/>
      <c r="EB40" s="298"/>
      <c r="EC40" s="298"/>
      <c r="ED40" s="298"/>
      <c r="EE40" s="298"/>
      <c r="EF40" s="298"/>
      <c r="EG40" s="298"/>
      <c r="EH40" s="298"/>
      <c r="EI40" s="298"/>
      <c r="EJ40" s="298"/>
      <c r="EK40" s="298"/>
      <c r="EL40" s="298"/>
      <c r="EM40" s="298"/>
      <c r="EN40" s="298"/>
      <c r="EO40" s="298"/>
      <c r="EP40" s="298"/>
      <c r="EQ40" s="298"/>
      <c r="ER40" s="298"/>
      <c r="ES40" s="298"/>
      <c r="ET40" s="298"/>
      <c r="EU40" s="298"/>
      <c r="EV40" s="298"/>
      <c r="EW40" s="298"/>
      <c r="EX40" s="298"/>
      <c r="EY40" s="298"/>
      <c r="EZ40" s="298"/>
      <c r="FA40" s="328">
        <f>IF('入力票5'!BN48="","",IF('入力票5'!BN48=1,"有","無"))</f>
      </c>
      <c r="FB40" s="328"/>
      <c r="FC40" s="328"/>
      <c r="FD40" s="328"/>
      <c r="FE40" s="328"/>
      <c r="FF40" s="328"/>
      <c r="FG40" s="328"/>
      <c r="FH40" s="328"/>
      <c r="FI40" s="328"/>
      <c r="FJ40" s="328"/>
      <c r="FK40" s="328"/>
      <c r="FL40" s="328"/>
      <c r="FM40" s="31"/>
      <c r="FN40" s="24"/>
      <c r="FO40" s="24"/>
      <c r="FP40" s="24"/>
      <c r="FQ40" s="24"/>
      <c r="FR40" s="24"/>
      <c r="FS40" s="32"/>
    </row>
    <row r="41" spans="1:175" ht="11.25" customHeight="1">
      <c r="A41" s="53" t="s">
        <v>57</v>
      </c>
      <c r="B41" s="54"/>
      <c r="C41" s="54"/>
      <c r="D41" s="54"/>
      <c r="E41" s="54"/>
      <c r="F41" s="253" t="s">
        <v>58</v>
      </c>
      <c r="G41" s="253"/>
      <c r="H41" s="253"/>
      <c r="I41" s="253"/>
      <c r="J41" s="253"/>
      <c r="K41" s="253"/>
      <c r="L41" s="253"/>
      <c r="M41" s="253"/>
      <c r="N41" s="253"/>
      <c r="O41" s="253"/>
      <c r="P41" s="253"/>
      <c r="Q41" s="253"/>
      <c r="R41" s="253"/>
      <c r="S41" s="253"/>
      <c r="T41" s="253"/>
      <c r="U41" s="253"/>
      <c r="V41" s="253"/>
      <c r="W41" s="253"/>
      <c r="X41" s="253"/>
      <c r="Y41" s="253"/>
      <c r="Z41" s="253"/>
      <c r="AA41" s="253"/>
      <c r="AB41" s="254"/>
      <c r="AC41" s="190">
        <f>c!B179</f>
      </c>
      <c r="AD41" s="190"/>
      <c r="AE41" s="190"/>
      <c r="AF41" s="190"/>
      <c r="AG41" s="190"/>
      <c r="AH41" s="190"/>
      <c r="AI41" s="190"/>
      <c r="AJ41" s="190"/>
      <c r="AK41" s="190"/>
      <c r="AL41" s="190"/>
      <c r="AM41" s="190">
        <f>c!B30</f>
      </c>
      <c r="AN41" s="190"/>
      <c r="AO41" s="190"/>
      <c r="AP41" s="190"/>
      <c r="AQ41" s="190"/>
      <c r="AR41" s="190"/>
      <c r="AS41" s="190"/>
      <c r="AT41" s="190"/>
      <c r="AU41" s="190"/>
      <c r="AV41" s="190"/>
      <c r="AW41" s="190"/>
      <c r="AX41" s="190"/>
      <c r="AY41" s="190"/>
      <c r="AZ41" s="190"/>
      <c r="BA41" s="190">
        <f>c!D30</f>
      </c>
      <c r="BB41" s="190"/>
      <c r="BC41" s="190"/>
      <c r="BD41" s="190"/>
      <c r="BE41" s="190"/>
      <c r="BF41" s="190"/>
      <c r="BG41" s="190"/>
      <c r="BH41" s="190">
        <f>c!P75</f>
      </c>
      <c r="BI41" s="190"/>
      <c r="BJ41" s="190"/>
      <c r="BK41" s="190"/>
      <c r="BL41" s="190"/>
      <c r="BM41" s="190"/>
      <c r="BN41" s="190"/>
      <c r="BO41" s="190"/>
      <c r="BP41" s="190"/>
      <c r="BQ41" s="190"/>
      <c r="BR41" s="190"/>
      <c r="BS41" s="190"/>
      <c r="BT41" s="190"/>
      <c r="BU41" s="190"/>
      <c r="BV41" s="246">
        <f>c!B75</f>
      </c>
      <c r="BW41" s="198"/>
      <c r="BX41" s="198"/>
      <c r="BY41" s="198"/>
      <c r="BZ41" s="198"/>
      <c r="CA41" s="198"/>
      <c r="CB41" s="217">
        <f>c!C75</f>
      </c>
      <c r="CC41" s="217"/>
      <c r="CD41" s="217"/>
      <c r="CE41" s="217"/>
      <c r="CF41" s="217"/>
      <c r="CG41" s="217"/>
      <c r="CH41" s="198">
        <f>c!D75</f>
      </c>
      <c r="CI41" s="198"/>
      <c r="CJ41" s="198"/>
      <c r="CK41" s="198"/>
      <c r="CL41" s="198"/>
      <c r="CM41" s="198"/>
      <c r="CN41" s="198">
        <f>c!E75</f>
      </c>
      <c r="CO41" s="198"/>
      <c r="CP41" s="198"/>
      <c r="CQ41" s="198"/>
      <c r="CR41" s="198"/>
      <c r="CS41" s="198"/>
      <c r="CT41" s="198">
        <f>c!F75</f>
      </c>
      <c r="CU41" s="198"/>
      <c r="CV41" s="198"/>
      <c r="CW41" s="198"/>
      <c r="CX41" s="198"/>
      <c r="CY41" s="198"/>
      <c r="CZ41" s="198">
        <f>c!G75</f>
      </c>
      <c r="DA41" s="198"/>
      <c r="DB41" s="198"/>
      <c r="DC41" s="198"/>
      <c r="DD41" s="198"/>
      <c r="DE41" s="207"/>
      <c r="DF41" s="190">
        <f>c!T75</f>
      </c>
      <c r="DG41" s="190"/>
      <c r="DH41" s="190"/>
      <c r="DI41" s="190"/>
      <c r="DJ41" s="190"/>
      <c r="DK41" s="190"/>
      <c r="DL41" s="190"/>
      <c r="DN41" s="290" t="s">
        <v>87</v>
      </c>
      <c r="DO41" s="291"/>
      <c r="DP41" s="291"/>
      <c r="DQ41" s="291"/>
      <c r="DR41" s="291"/>
      <c r="DS41" s="291"/>
      <c r="DT41" s="291"/>
      <c r="DU41" s="291"/>
      <c r="DV41" s="291"/>
      <c r="DW41" s="291"/>
      <c r="DX41" s="291"/>
      <c r="DY41" s="291"/>
      <c r="DZ41" s="291"/>
      <c r="EA41" s="291"/>
      <c r="EB41" s="291"/>
      <c r="EC41" s="291"/>
      <c r="ED41" s="291"/>
      <c r="EE41" s="291"/>
      <c r="EF41" s="291"/>
      <c r="EG41" s="291"/>
      <c r="EH41" s="291"/>
      <c r="EI41" s="291"/>
      <c r="EJ41" s="291"/>
      <c r="EK41" s="291"/>
      <c r="EL41" s="291"/>
      <c r="EM41" s="291"/>
      <c r="EN41" s="291"/>
      <c r="EO41" s="291"/>
      <c r="EP41" s="291"/>
      <c r="EQ41" s="291"/>
      <c r="ER41" s="291"/>
      <c r="ES41" s="291"/>
      <c r="ET41" s="291"/>
      <c r="EU41" s="291"/>
      <c r="EV41" s="291"/>
      <c r="EW41" s="291"/>
      <c r="EX41" s="291"/>
      <c r="EY41" s="291"/>
      <c r="EZ41" s="291"/>
      <c r="FA41" s="291"/>
      <c r="FB41" s="291"/>
      <c r="FC41" s="291"/>
      <c r="FD41" s="291"/>
      <c r="FE41" s="291"/>
      <c r="FF41" s="291"/>
      <c r="FG41" s="20"/>
      <c r="FH41" s="20"/>
      <c r="FI41" s="20"/>
      <c r="FJ41" s="20"/>
      <c r="FK41" s="20"/>
      <c r="FL41" s="20"/>
      <c r="FM41" s="287">
        <f>c!B112</f>
      </c>
      <c r="FN41" s="287"/>
      <c r="FO41" s="287"/>
      <c r="FP41" s="287"/>
      <c r="FQ41" s="287"/>
      <c r="FR41" s="287"/>
      <c r="FS41" s="288"/>
    </row>
    <row r="42" spans="1:175" ht="11.25" customHeight="1">
      <c r="A42" s="53" t="s">
        <v>59</v>
      </c>
      <c r="B42" s="54"/>
      <c r="C42" s="54"/>
      <c r="D42" s="54"/>
      <c r="E42" s="54"/>
      <c r="F42" s="253" t="s">
        <v>60</v>
      </c>
      <c r="G42" s="253"/>
      <c r="H42" s="253"/>
      <c r="I42" s="253"/>
      <c r="J42" s="253"/>
      <c r="K42" s="253"/>
      <c r="L42" s="253"/>
      <c r="M42" s="253"/>
      <c r="N42" s="253"/>
      <c r="O42" s="253"/>
      <c r="P42" s="253"/>
      <c r="Q42" s="253"/>
      <c r="R42" s="253"/>
      <c r="S42" s="253"/>
      <c r="T42" s="253"/>
      <c r="U42" s="253"/>
      <c r="V42" s="253"/>
      <c r="W42" s="253"/>
      <c r="X42" s="253"/>
      <c r="Y42" s="253"/>
      <c r="Z42" s="253"/>
      <c r="AA42" s="253"/>
      <c r="AB42" s="254"/>
      <c r="AC42" s="190">
        <f>c!B180</f>
      </c>
      <c r="AD42" s="190"/>
      <c r="AE42" s="190"/>
      <c r="AF42" s="190"/>
      <c r="AG42" s="190"/>
      <c r="AH42" s="190"/>
      <c r="AI42" s="190"/>
      <c r="AJ42" s="190"/>
      <c r="AK42" s="190"/>
      <c r="AL42" s="190"/>
      <c r="AM42" s="190">
        <f>c!B31</f>
      </c>
      <c r="AN42" s="190"/>
      <c r="AO42" s="190"/>
      <c r="AP42" s="190"/>
      <c r="AQ42" s="190"/>
      <c r="AR42" s="190"/>
      <c r="AS42" s="190"/>
      <c r="AT42" s="190"/>
      <c r="AU42" s="190"/>
      <c r="AV42" s="190"/>
      <c r="AW42" s="190"/>
      <c r="AX42" s="190"/>
      <c r="AY42" s="190"/>
      <c r="AZ42" s="190"/>
      <c r="BA42" s="190">
        <f>c!D31</f>
      </c>
      <c r="BB42" s="190"/>
      <c r="BC42" s="190"/>
      <c r="BD42" s="190"/>
      <c r="BE42" s="190"/>
      <c r="BF42" s="190"/>
      <c r="BG42" s="190"/>
      <c r="BH42" s="190">
        <f>c!P76</f>
      </c>
      <c r="BI42" s="190"/>
      <c r="BJ42" s="190"/>
      <c r="BK42" s="190"/>
      <c r="BL42" s="190"/>
      <c r="BM42" s="190"/>
      <c r="BN42" s="190"/>
      <c r="BO42" s="190"/>
      <c r="BP42" s="190"/>
      <c r="BQ42" s="190"/>
      <c r="BR42" s="190"/>
      <c r="BS42" s="190"/>
      <c r="BT42" s="190"/>
      <c r="BU42" s="190"/>
      <c r="BV42" s="246">
        <f>c!B76</f>
      </c>
      <c r="BW42" s="198"/>
      <c r="BX42" s="198"/>
      <c r="BY42" s="198"/>
      <c r="BZ42" s="198"/>
      <c r="CA42" s="198"/>
      <c r="CB42" s="217">
        <f>c!C76</f>
      </c>
      <c r="CC42" s="217"/>
      <c r="CD42" s="217"/>
      <c r="CE42" s="217"/>
      <c r="CF42" s="217"/>
      <c r="CG42" s="217"/>
      <c r="CH42" s="198">
        <f>c!D76</f>
      </c>
      <c r="CI42" s="198"/>
      <c r="CJ42" s="198"/>
      <c r="CK42" s="198"/>
      <c r="CL42" s="198"/>
      <c r="CM42" s="198"/>
      <c r="CN42" s="198">
        <f>c!E76</f>
      </c>
      <c r="CO42" s="198"/>
      <c r="CP42" s="198"/>
      <c r="CQ42" s="198"/>
      <c r="CR42" s="198"/>
      <c r="CS42" s="198"/>
      <c r="CT42" s="198">
        <f>c!F76</f>
      </c>
      <c r="CU42" s="198"/>
      <c r="CV42" s="198"/>
      <c r="CW42" s="198"/>
      <c r="CX42" s="198"/>
      <c r="CY42" s="198"/>
      <c r="CZ42" s="198">
        <f>c!G76</f>
      </c>
      <c r="DA42" s="198"/>
      <c r="DB42" s="198"/>
      <c r="DC42" s="198"/>
      <c r="DD42" s="198"/>
      <c r="DE42" s="207"/>
      <c r="DF42" s="190">
        <f>c!T76</f>
      </c>
      <c r="DG42" s="190"/>
      <c r="DH42" s="190"/>
      <c r="DI42" s="190"/>
      <c r="DJ42" s="190"/>
      <c r="DK42" s="190"/>
      <c r="DL42" s="190"/>
      <c r="DN42" s="5"/>
      <c r="DO42" s="6"/>
      <c r="DP42" s="295" t="s">
        <v>67</v>
      </c>
      <c r="DQ42" s="295"/>
      <c r="DR42" s="295"/>
      <c r="DS42" s="295"/>
      <c r="DT42" s="295"/>
      <c r="DU42" s="295"/>
      <c r="DV42" s="295"/>
      <c r="DW42" s="295"/>
      <c r="DX42" s="295"/>
      <c r="DY42" s="295"/>
      <c r="DZ42" s="295"/>
      <c r="EA42" s="295"/>
      <c r="EB42" s="295"/>
      <c r="EC42" s="295"/>
      <c r="ED42" s="295"/>
      <c r="EE42" s="295"/>
      <c r="EF42" s="295"/>
      <c r="EG42" s="295"/>
      <c r="EH42" s="295"/>
      <c r="EI42" s="295"/>
      <c r="EJ42" s="295"/>
      <c r="EK42" s="295"/>
      <c r="EL42" s="295"/>
      <c r="EM42" s="295"/>
      <c r="EN42" s="295"/>
      <c r="EO42" s="295"/>
      <c r="EP42" s="295"/>
      <c r="EQ42" s="295"/>
      <c r="ER42" s="295"/>
      <c r="ES42" s="295"/>
      <c r="ET42" s="295"/>
      <c r="EU42" s="295"/>
      <c r="EV42" s="295"/>
      <c r="EW42" s="295"/>
      <c r="EX42" s="295"/>
      <c r="EY42" s="295"/>
      <c r="EZ42" s="295"/>
      <c r="FA42" s="296">
        <f>IF('入力票5'!BN50="","",IF('入力票5'!BN50=1,"会計監査人",IF('入力票5'!BN50=2,"会計参与",IF('入力票5'!BN50=3,"自主監査","無"))))</f>
      </c>
      <c r="FB42" s="296"/>
      <c r="FC42" s="296"/>
      <c r="FD42" s="296"/>
      <c r="FE42" s="296"/>
      <c r="FF42" s="296"/>
      <c r="FG42" s="296"/>
      <c r="FH42" s="296"/>
      <c r="FI42" s="296"/>
      <c r="FJ42" s="296"/>
      <c r="FK42" s="296"/>
      <c r="FL42" s="296"/>
      <c r="FM42" s="28"/>
      <c r="FN42" s="29"/>
      <c r="FO42" s="29"/>
      <c r="FP42" s="29"/>
      <c r="FQ42" s="29"/>
      <c r="FR42" s="29"/>
      <c r="FS42" s="30"/>
    </row>
    <row r="43" spans="1:175" ht="11.25" customHeight="1">
      <c r="A43" s="53" t="s">
        <v>61</v>
      </c>
      <c r="B43" s="54"/>
      <c r="C43" s="54"/>
      <c r="D43" s="54"/>
      <c r="E43" s="54"/>
      <c r="F43" s="253" t="s">
        <v>62</v>
      </c>
      <c r="G43" s="253"/>
      <c r="H43" s="253"/>
      <c r="I43" s="253"/>
      <c r="J43" s="253"/>
      <c r="K43" s="253"/>
      <c r="L43" s="253"/>
      <c r="M43" s="253"/>
      <c r="N43" s="253"/>
      <c r="O43" s="253"/>
      <c r="P43" s="253"/>
      <c r="Q43" s="253"/>
      <c r="R43" s="253"/>
      <c r="S43" s="253"/>
      <c r="T43" s="253"/>
      <c r="U43" s="253"/>
      <c r="V43" s="253"/>
      <c r="W43" s="253"/>
      <c r="X43" s="253"/>
      <c r="Y43" s="253"/>
      <c r="Z43" s="253"/>
      <c r="AA43" s="253"/>
      <c r="AB43" s="254"/>
      <c r="AC43" s="190">
        <f>c!B181</f>
      </c>
      <c r="AD43" s="190"/>
      <c r="AE43" s="190"/>
      <c r="AF43" s="190"/>
      <c r="AG43" s="190"/>
      <c r="AH43" s="190"/>
      <c r="AI43" s="190"/>
      <c r="AJ43" s="190"/>
      <c r="AK43" s="190"/>
      <c r="AL43" s="190"/>
      <c r="AM43" s="190">
        <f>c!B32</f>
      </c>
      <c r="AN43" s="190"/>
      <c r="AO43" s="190"/>
      <c r="AP43" s="190"/>
      <c r="AQ43" s="190"/>
      <c r="AR43" s="190"/>
      <c r="AS43" s="190"/>
      <c r="AT43" s="190"/>
      <c r="AU43" s="190"/>
      <c r="AV43" s="190"/>
      <c r="AW43" s="190"/>
      <c r="AX43" s="190"/>
      <c r="AY43" s="190"/>
      <c r="AZ43" s="190"/>
      <c r="BA43" s="190">
        <f>c!D32</f>
      </c>
      <c r="BB43" s="190"/>
      <c r="BC43" s="190"/>
      <c r="BD43" s="190"/>
      <c r="BE43" s="190"/>
      <c r="BF43" s="190"/>
      <c r="BG43" s="190"/>
      <c r="BH43" s="190">
        <f>c!P77</f>
      </c>
      <c r="BI43" s="190"/>
      <c r="BJ43" s="190"/>
      <c r="BK43" s="190"/>
      <c r="BL43" s="190"/>
      <c r="BM43" s="190"/>
      <c r="BN43" s="190"/>
      <c r="BO43" s="190"/>
      <c r="BP43" s="190"/>
      <c r="BQ43" s="190"/>
      <c r="BR43" s="190"/>
      <c r="BS43" s="190"/>
      <c r="BT43" s="190"/>
      <c r="BU43" s="190"/>
      <c r="BV43" s="246">
        <f>c!B77</f>
      </c>
      <c r="BW43" s="198"/>
      <c r="BX43" s="198"/>
      <c r="BY43" s="198"/>
      <c r="BZ43" s="198"/>
      <c r="CA43" s="198"/>
      <c r="CB43" s="217">
        <f>c!C77</f>
      </c>
      <c r="CC43" s="217"/>
      <c r="CD43" s="217"/>
      <c r="CE43" s="217"/>
      <c r="CF43" s="217"/>
      <c r="CG43" s="217"/>
      <c r="CH43" s="198">
        <f>c!D77</f>
      </c>
      <c r="CI43" s="198"/>
      <c r="CJ43" s="198"/>
      <c r="CK43" s="198"/>
      <c r="CL43" s="198"/>
      <c r="CM43" s="198"/>
      <c r="CN43" s="198">
        <f>c!E77</f>
      </c>
      <c r="CO43" s="198"/>
      <c r="CP43" s="198"/>
      <c r="CQ43" s="198"/>
      <c r="CR43" s="198"/>
      <c r="CS43" s="198"/>
      <c r="CT43" s="198">
        <f>c!F77</f>
      </c>
      <c r="CU43" s="198"/>
      <c r="CV43" s="198"/>
      <c r="CW43" s="198"/>
      <c r="CX43" s="198"/>
      <c r="CY43" s="198"/>
      <c r="CZ43" s="198">
        <f>c!G77</f>
      </c>
      <c r="DA43" s="198"/>
      <c r="DB43" s="198"/>
      <c r="DC43" s="198"/>
      <c r="DD43" s="198"/>
      <c r="DE43" s="207"/>
      <c r="DF43" s="190">
        <f>c!T77</f>
      </c>
      <c r="DG43" s="190"/>
      <c r="DH43" s="190"/>
      <c r="DI43" s="190"/>
      <c r="DJ43" s="190"/>
      <c r="DK43" s="190"/>
      <c r="DL43" s="190"/>
      <c r="DN43" s="53"/>
      <c r="DO43" s="54"/>
      <c r="DP43" s="297" t="s">
        <v>88</v>
      </c>
      <c r="DQ43" s="297"/>
      <c r="DR43" s="297"/>
      <c r="DS43" s="297"/>
      <c r="DT43" s="297"/>
      <c r="DU43" s="297"/>
      <c r="DV43" s="297"/>
      <c r="DW43" s="297"/>
      <c r="DX43" s="297"/>
      <c r="DY43" s="297"/>
      <c r="DZ43" s="297"/>
      <c r="EA43" s="297"/>
      <c r="EB43" s="297"/>
      <c r="EC43" s="297"/>
      <c r="ED43" s="297"/>
      <c r="EE43" s="297"/>
      <c r="EF43" s="297"/>
      <c r="EG43" s="297"/>
      <c r="EH43" s="297"/>
      <c r="EI43" s="297"/>
      <c r="EJ43" s="297"/>
      <c r="EK43" s="297"/>
      <c r="EL43" s="297"/>
      <c r="EM43" s="297"/>
      <c r="EN43" s="297"/>
      <c r="EO43" s="297"/>
      <c r="EP43" s="297"/>
      <c r="EQ43" s="297"/>
      <c r="ER43" s="297"/>
      <c r="ES43" s="297"/>
      <c r="ET43" s="297"/>
      <c r="EU43" s="297"/>
      <c r="EV43" s="297"/>
      <c r="EW43" s="297"/>
      <c r="EX43" s="297"/>
      <c r="EY43" s="297"/>
      <c r="EZ43" s="297"/>
      <c r="FA43" s="345">
        <f>IF('入力票5'!BN55="","",'入力票5'!BN55)</f>
      </c>
      <c r="FB43" s="345"/>
      <c r="FC43" s="345"/>
      <c r="FD43" s="345"/>
      <c r="FE43" s="345"/>
      <c r="FF43" s="345"/>
      <c r="FG43" s="345"/>
      <c r="FH43" s="345"/>
      <c r="FI43" s="345"/>
      <c r="FJ43" s="345"/>
      <c r="FK43" s="345"/>
      <c r="FL43" s="345"/>
      <c r="FM43" s="31"/>
      <c r="FN43" s="24"/>
      <c r="FO43" s="24"/>
      <c r="FP43" s="24"/>
      <c r="FQ43" s="24"/>
      <c r="FR43" s="24"/>
      <c r="FS43" s="32"/>
    </row>
    <row r="44" spans="1:175" ht="11.25" customHeight="1">
      <c r="A44" s="53" t="s">
        <v>63</v>
      </c>
      <c r="B44" s="54"/>
      <c r="C44" s="54"/>
      <c r="D44" s="54"/>
      <c r="E44" s="54"/>
      <c r="F44" s="253" t="s">
        <v>64</v>
      </c>
      <c r="G44" s="253"/>
      <c r="H44" s="253"/>
      <c r="I44" s="253"/>
      <c r="J44" s="253"/>
      <c r="K44" s="253"/>
      <c r="L44" s="253"/>
      <c r="M44" s="253"/>
      <c r="N44" s="253"/>
      <c r="O44" s="253"/>
      <c r="P44" s="253"/>
      <c r="Q44" s="253"/>
      <c r="R44" s="253"/>
      <c r="S44" s="253"/>
      <c r="T44" s="253"/>
      <c r="U44" s="253"/>
      <c r="V44" s="253"/>
      <c r="W44" s="253"/>
      <c r="X44" s="253"/>
      <c r="Y44" s="253"/>
      <c r="Z44" s="253"/>
      <c r="AA44" s="253"/>
      <c r="AB44" s="254"/>
      <c r="AC44" s="190">
        <f>c!B182</f>
      </c>
      <c r="AD44" s="190"/>
      <c r="AE44" s="190"/>
      <c r="AF44" s="190"/>
      <c r="AG44" s="190"/>
      <c r="AH44" s="190"/>
      <c r="AI44" s="190"/>
      <c r="AJ44" s="190"/>
      <c r="AK44" s="190"/>
      <c r="AL44" s="190"/>
      <c r="AM44" s="190">
        <f>c!B33</f>
      </c>
      <c r="AN44" s="190"/>
      <c r="AO44" s="190"/>
      <c r="AP44" s="190"/>
      <c r="AQ44" s="190"/>
      <c r="AR44" s="190"/>
      <c r="AS44" s="190"/>
      <c r="AT44" s="190"/>
      <c r="AU44" s="190"/>
      <c r="AV44" s="190"/>
      <c r="AW44" s="190"/>
      <c r="AX44" s="190"/>
      <c r="AY44" s="190"/>
      <c r="AZ44" s="190"/>
      <c r="BA44" s="190">
        <f>c!D33</f>
      </c>
      <c r="BB44" s="190"/>
      <c r="BC44" s="190"/>
      <c r="BD44" s="190"/>
      <c r="BE44" s="190"/>
      <c r="BF44" s="190"/>
      <c r="BG44" s="190"/>
      <c r="BH44" s="190">
        <f>c!P78</f>
      </c>
      <c r="BI44" s="190"/>
      <c r="BJ44" s="190"/>
      <c r="BK44" s="190"/>
      <c r="BL44" s="190"/>
      <c r="BM44" s="190"/>
      <c r="BN44" s="190"/>
      <c r="BO44" s="190"/>
      <c r="BP44" s="190"/>
      <c r="BQ44" s="190"/>
      <c r="BR44" s="190"/>
      <c r="BS44" s="190"/>
      <c r="BT44" s="190"/>
      <c r="BU44" s="190"/>
      <c r="BV44" s="246">
        <f>c!B78</f>
      </c>
      <c r="BW44" s="198"/>
      <c r="BX44" s="198"/>
      <c r="BY44" s="198"/>
      <c r="BZ44" s="198"/>
      <c r="CA44" s="198"/>
      <c r="CB44" s="217">
        <f>c!C78</f>
      </c>
      <c r="CC44" s="217"/>
      <c r="CD44" s="217"/>
      <c r="CE44" s="217"/>
      <c r="CF44" s="217"/>
      <c r="CG44" s="217"/>
      <c r="CH44" s="198">
        <f>c!D78</f>
      </c>
      <c r="CI44" s="198"/>
      <c r="CJ44" s="198"/>
      <c r="CK44" s="198"/>
      <c r="CL44" s="198"/>
      <c r="CM44" s="198"/>
      <c r="CN44" s="198">
        <f>c!E78</f>
      </c>
      <c r="CO44" s="198"/>
      <c r="CP44" s="198"/>
      <c r="CQ44" s="198"/>
      <c r="CR44" s="198"/>
      <c r="CS44" s="198"/>
      <c r="CT44" s="198">
        <f>c!F78</f>
      </c>
      <c r="CU44" s="198"/>
      <c r="CV44" s="198"/>
      <c r="CW44" s="198"/>
      <c r="CX44" s="198"/>
      <c r="CY44" s="198"/>
      <c r="CZ44" s="198">
        <f>c!G78</f>
      </c>
      <c r="DA44" s="198"/>
      <c r="DB44" s="198"/>
      <c r="DC44" s="198"/>
      <c r="DD44" s="198"/>
      <c r="DE44" s="207"/>
      <c r="DF44" s="190">
        <f>c!T78</f>
      </c>
      <c r="DG44" s="190"/>
      <c r="DH44" s="190"/>
      <c r="DI44" s="190"/>
      <c r="DJ44" s="190"/>
      <c r="DK44" s="190"/>
      <c r="DL44" s="190"/>
      <c r="DN44" s="7"/>
      <c r="DO44" s="11"/>
      <c r="DP44" s="298" t="s">
        <v>89</v>
      </c>
      <c r="DQ44" s="298"/>
      <c r="DR44" s="298"/>
      <c r="DS44" s="298"/>
      <c r="DT44" s="298"/>
      <c r="DU44" s="298"/>
      <c r="DV44" s="298"/>
      <c r="DW44" s="298"/>
      <c r="DX44" s="298"/>
      <c r="DY44" s="298"/>
      <c r="DZ44" s="298"/>
      <c r="EA44" s="298"/>
      <c r="EB44" s="298"/>
      <c r="EC44" s="298"/>
      <c r="ED44" s="298"/>
      <c r="EE44" s="298"/>
      <c r="EF44" s="298"/>
      <c r="EG44" s="298"/>
      <c r="EH44" s="298"/>
      <c r="EI44" s="298"/>
      <c r="EJ44" s="298"/>
      <c r="EK44" s="298"/>
      <c r="EL44" s="298"/>
      <c r="EM44" s="298"/>
      <c r="EN44" s="298"/>
      <c r="EO44" s="298"/>
      <c r="EP44" s="298"/>
      <c r="EQ44" s="298"/>
      <c r="ER44" s="298"/>
      <c r="ES44" s="298"/>
      <c r="ET44" s="298"/>
      <c r="EU44" s="298"/>
      <c r="EV44" s="298"/>
      <c r="EW44" s="298"/>
      <c r="EX44" s="298"/>
      <c r="EY44" s="298"/>
      <c r="EZ44" s="298"/>
      <c r="FA44" s="325">
        <f>IF('入力票5'!BN56="","",'入力票5'!BN56)</f>
      </c>
      <c r="FB44" s="325"/>
      <c r="FC44" s="325"/>
      <c r="FD44" s="325"/>
      <c r="FE44" s="325"/>
      <c r="FF44" s="325"/>
      <c r="FG44" s="325"/>
      <c r="FH44" s="325"/>
      <c r="FI44" s="325"/>
      <c r="FJ44" s="325"/>
      <c r="FK44" s="325"/>
      <c r="FL44" s="325"/>
      <c r="FM44" s="31"/>
      <c r="FN44" s="24"/>
      <c r="FO44" s="24"/>
      <c r="FP44" s="24"/>
      <c r="FQ44" s="24"/>
      <c r="FR44" s="24"/>
      <c r="FS44" s="32"/>
    </row>
    <row r="45" spans="1:175" ht="11.25" customHeight="1">
      <c r="A45" s="76" t="s">
        <v>404</v>
      </c>
      <c r="B45" s="54"/>
      <c r="C45" s="54"/>
      <c r="D45" s="54"/>
      <c r="E45" s="54"/>
      <c r="F45" s="253" t="s">
        <v>403</v>
      </c>
      <c r="G45" s="253"/>
      <c r="H45" s="253"/>
      <c r="I45" s="253"/>
      <c r="J45" s="253"/>
      <c r="K45" s="253"/>
      <c r="L45" s="253"/>
      <c r="M45" s="253"/>
      <c r="N45" s="253"/>
      <c r="O45" s="253"/>
      <c r="P45" s="253"/>
      <c r="Q45" s="253"/>
      <c r="R45" s="253"/>
      <c r="S45" s="253"/>
      <c r="T45" s="253"/>
      <c r="U45" s="253"/>
      <c r="V45" s="253"/>
      <c r="W45" s="253"/>
      <c r="X45" s="253"/>
      <c r="Y45" s="253"/>
      <c r="Z45" s="253"/>
      <c r="AA45" s="253"/>
      <c r="AB45" s="254"/>
      <c r="AC45" s="190">
        <f>c!B183</f>
      </c>
      <c r="AD45" s="190"/>
      <c r="AE45" s="190"/>
      <c r="AF45" s="190"/>
      <c r="AG45" s="190"/>
      <c r="AH45" s="190"/>
      <c r="AI45" s="190"/>
      <c r="AJ45" s="190"/>
      <c r="AK45" s="190"/>
      <c r="AL45" s="190"/>
      <c r="AM45" s="190">
        <f>c!B34</f>
      </c>
      <c r="AN45" s="190"/>
      <c r="AO45" s="190"/>
      <c r="AP45" s="190"/>
      <c r="AQ45" s="190"/>
      <c r="AR45" s="190"/>
      <c r="AS45" s="190"/>
      <c r="AT45" s="190"/>
      <c r="AU45" s="190"/>
      <c r="AV45" s="190"/>
      <c r="AW45" s="190"/>
      <c r="AX45" s="190"/>
      <c r="AY45" s="190"/>
      <c r="AZ45" s="190"/>
      <c r="BA45" s="190">
        <f>c!D34</f>
      </c>
      <c r="BB45" s="190"/>
      <c r="BC45" s="190"/>
      <c r="BD45" s="190"/>
      <c r="BE45" s="190"/>
      <c r="BF45" s="190"/>
      <c r="BG45" s="190"/>
      <c r="BH45" s="190">
        <f>c!P79</f>
      </c>
      <c r="BI45" s="190"/>
      <c r="BJ45" s="190"/>
      <c r="BK45" s="190"/>
      <c r="BL45" s="190"/>
      <c r="BM45" s="190"/>
      <c r="BN45" s="190"/>
      <c r="BO45" s="190"/>
      <c r="BP45" s="190"/>
      <c r="BQ45" s="190"/>
      <c r="BR45" s="190"/>
      <c r="BS45" s="190"/>
      <c r="BT45" s="190"/>
      <c r="BU45" s="190"/>
      <c r="BV45" s="246">
        <f>c!B79</f>
      </c>
      <c r="BW45" s="198"/>
      <c r="BX45" s="198"/>
      <c r="BY45" s="198"/>
      <c r="BZ45" s="198"/>
      <c r="CA45" s="198"/>
      <c r="CB45" s="217">
        <f>c!C79</f>
      </c>
      <c r="CC45" s="217"/>
      <c r="CD45" s="217"/>
      <c r="CE45" s="217"/>
      <c r="CF45" s="217"/>
      <c r="CG45" s="217"/>
      <c r="CH45" s="198">
        <f>c!D79</f>
      </c>
      <c r="CI45" s="198"/>
      <c r="CJ45" s="198"/>
      <c r="CK45" s="198"/>
      <c r="CL45" s="198"/>
      <c r="CM45" s="198"/>
      <c r="CN45" s="198">
        <f>c!E79</f>
      </c>
      <c r="CO45" s="198"/>
      <c r="CP45" s="198"/>
      <c r="CQ45" s="198"/>
      <c r="CR45" s="198"/>
      <c r="CS45" s="198"/>
      <c r="CT45" s="198">
        <f>c!F79</f>
      </c>
      <c r="CU45" s="198"/>
      <c r="CV45" s="198"/>
      <c r="CW45" s="198"/>
      <c r="CX45" s="198"/>
      <c r="CY45" s="198"/>
      <c r="CZ45" s="198">
        <f>c!G79</f>
      </c>
      <c r="DA45" s="198"/>
      <c r="DB45" s="198"/>
      <c r="DC45" s="198"/>
      <c r="DD45" s="198"/>
      <c r="DE45" s="207"/>
      <c r="DF45" s="190">
        <f>c!T79</f>
      </c>
      <c r="DG45" s="190"/>
      <c r="DH45" s="190"/>
      <c r="DI45" s="190"/>
      <c r="DJ45" s="190"/>
      <c r="DK45" s="190"/>
      <c r="DL45" s="190"/>
      <c r="DN45" s="290" t="s">
        <v>90</v>
      </c>
      <c r="DO45" s="291"/>
      <c r="DP45" s="291"/>
      <c r="DQ45" s="291"/>
      <c r="DR45" s="291"/>
      <c r="DS45" s="291"/>
      <c r="DT45" s="291"/>
      <c r="DU45" s="291"/>
      <c r="DV45" s="291"/>
      <c r="DW45" s="291"/>
      <c r="DX45" s="291"/>
      <c r="DY45" s="291"/>
      <c r="DZ45" s="291"/>
      <c r="EA45" s="291"/>
      <c r="EB45" s="291"/>
      <c r="EC45" s="291"/>
      <c r="ED45" s="291"/>
      <c r="EE45" s="291"/>
      <c r="EF45" s="291"/>
      <c r="EG45" s="291"/>
      <c r="EH45" s="291"/>
      <c r="EI45" s="291"/>
      <c r="EJ45" s="291"/>
      <c r="EK45" s="291"/>
      <c r="EL45" s="291"/>
      <c r="EM45" s="291"/>
      <c r="EN45" s="291"/>
      <c r="EO45" s="291"/>
      <c r="EP45" s="291"/>
      <c r="EQ45" s="291"/>
      <c r="ER45" s="291"/>
      <c r="ES45" s="291"/>
      <c r="ET45" s="291"/>
      <c r="EU45" s="291"/>
      <c r="EV45" s="291"/>
      <c r="EW45" s="291"/>
      <c r="EX45" s="291"/>
      <c r="EY45" s="291"/>
      <c r="EZ45" s="291"/>
      <c r="FA45" s="291"/>
      <c r="FB45" s="291"/>
      <c r="FC45" s="291"/>
      <c r="FD45" s="291"/>
      <c r="FE45" s="291"/>
      <c r="FF45" s="291"/>
      <c r="FG45" s="20"/>
      <c r="FH45" s="20"/>
      <c r="FI45" s="20"/>
      <c r="FJ45" s="20"/>
      <c r="FK45" s="20"/>
      <c r="FL45" s="20"/>
      <c r="FM45" s="287">
        <f>c!F115</f>
      </c>
      <c r="FN45" s="287"/>
      <c r="FO45" s="287"/>
      <c r="FP45" s="287"/>
      <c r="FQ45" s="287"/>
      <c r="FR45" s="287"/>
      <c r="FS45" s="288"/>
    </row>
    <row r="46" spans="1:175" ht="11.25" customHeight="1">
      <c r="A46" s="7"/>
      <c r="B46" s="11"/>
      <c r="C46" s="11"/>
      <c r="D46" s="11"/>
      <c r="E46" s="11"/>
      <c r="F46" s="129" t="s">
        <v>65</v>
      </c>
      <c r="G46" s="129"/>
      <c r="H46" s="129"/>
      <c r="I46" s="129"/>
      <c r="J46" s="129"/>
      <c r="K46" s="129"/>
      <c r="L46" s="129"/>
      <c r="M46" s="129"/>
      <c r="N46" s="129"/>
      <c r="O46" s="129"/>
      <c r="P46" s="129"/>
      <c r="Q46" s="129"/>
      <c r="R46" s="129"/>
      <c r="S46" s="129"/>
      <c r="T46" s="129"/>
      <c r="U46" s="129"/>
      <c r="V46" s="129"/>
      <c r="W46" s="129"/>
      <c r="X46" s="129"/>
      <c r="Y46" s="129"/>
      <c r="Z46" s="129"/>
      <c r="AA46" s="129"/>
      <c r="AB46" s="129"/>
      <c r="AC46" s="190">
        <f>c!B184</f>
      </c>
      <c r="AD46" s="190"/>
      <c r="AE46" s="190"/>
      <c r="AF46" s="190"/>
      <c r="AG46" s="190"/>
      <c r="AH46" s="190"/>
      <c r="AI46" s="190"/>
      <c r="AJ46" s="190"/>
      <c r="AK46" s="190"/>
      <c r="AL46" s="190"/>
      <c r="AM46" s="190">
        <f>c!B35</f>
      </c>
      <c r="AN46" s="190"/>
      <c r="AO46" s="190"/>
      <c r="AP46" s="190"/>
      <c r="AQ46" s="190"/>
      <c r="AR46" s="190"/>
      <c r="AS46" s="190"/>
      <c r="AT46" s="190"/>
      <c r="AU46" s="190"/>
      <c r="AV46" s="190"/>
      <c r="AW46" s="190"/>
      <c r="AX46" s="190"/>
      <c r="AY46" s="190"/>
      <c r="AZ46" s="190"/>
      <c r="BA46" s="266">
        <f>c!D35</f>
      </c>
      <c r="BB46" s="266"/>
      <c r="BC46" s="266"/>
      <c r="BD46" s="266"/>
      <c r="BE46" s="266"/>
      <c r="BF46" s="266"/>
      <c r="BG46" s="266"/>
      <c r="BH46" s="190">
        <f>c!P80</f>
      </c>
      <c r="BI46" s="190"/>
      <c r="BJ46" s="190"/>
      <c r="BK46" s="190"/>
      <c r="BL46" s="190"/>
      <c r="BM46" s="190"/>
      <c r="BN46" s="190"/>
      <c r="BO46" s="190"/>
      <c r="BP46" s="190"/>
      <c r="BQ46" s="190"/>
      <c r="BR46" s="190"/>
      <c r="BS46" s="190"/>
      <c r="BT46" s="190"/>
      <c r="BU46" s="190"/>
      <c r="BV46" s="246">
        <f>c!B80</f>
      </c>
      <c r="BW46" s="198"/>
      <c r="BX46" s="198"/>
      <c r="BY46" s="198"/>
      <c r="BZ46" s="198"/>
      <c r="CA46" s="198"/>
      <c r="CB46" s="217">
        <f>c!C80</f>
      </c>
      <c r="CC46" s="217"/>
      <c r="CD46" s="217"/>
      <c r="CE46" s="217"/>
      <c r="CF46" s="217"/>
      <c r="CG46" s="217"/>
      <c r="CH46" s="226">
        <f>c!D80</f>
      </c>
      <c r="CI46" s="226"/>
      <c r="CJ46" s="226"/>
      <c r="CK46" s="226"/>
      <c r="CL46" s="226"/>
      <c r="CM46" s="226"/>
      <c r="CN46" s="198">
        <f>c!E80</f>
      </c>
      <c r="CO46" s="198"/>
      <c r="CP46" s="198"/>
      <c r="CQ46" s="198"/>
      <c r="CR46" s="198"/>
      <c r="CS46" s="198"/>
      <c r="CT46" s="198">
        <f>c!F80</f>
      </c>
      <c r="CU46" s="198"/>
      <c r="CV46" s="198"/>
      <c r="CW46" s="198"/>
      <c r="CX46" s="198"/>
      <c r="CY46" s="198"/>
      <c r="CZ46" s="198">
        <f>c!G80</f>
      </c>
      <c r="DA46" s="198"/>
      <c r="DB46" s="198"/>
      <c r="DC46" s="198"/>
      <c r="DD46" s="198"/>
      <c r="DE46" s="207"/>
      <c r="DF46" s="266">
        <f>c!T80</f>
      </c>
      <c r="DG46" s="266"/>
      <c r="DH46" s="266"/>
      <c r="DI46" s="266"/>
      <c r="DJ46" s="266"/>
      <c r="DK46" s="266"/>
      <c r="DL46" s="266"/>
      <c r="DN46" s="10"/>
      <c r="DO46" s="9"/>
      <c r="DP46" s="166" t="s">
        <v>91</v>
      </c>
      <c r="DQ46" s="166"/>
      <c r="DR46" s="166"/>
      <c r="DS46" s="166"/>
      <c r="DT46" s="166"/>
      <c r="DU46" s="166"/>
      <c r="DV46" s="166"/>
      <c r="DW46" s="166"/>
      <c r="DX46" s="166"/>
      <c r="DY46" s="166"/>
      <c r="DZ46" s="166"/>
      <c r="EA46" s="166"/>
      <c r="EB46" s="166"/>
      <c r="EC46" s="166"/>
      <c r="ED46" s="166"/>
      <c r="EE46" s="166"/>
      <c r="EF46" s="166"/>
      <c r="EG46" s="166"/>
      <c r="EH46" s="166"/>
      <c r="EI46" s="166"/>
      <c r="EJ46" s="166"/>
      <c r="EK46" s="166"/>
      <c r="EL46" s="166"/>
      <c r="EM46" s="166"/>
      <c r="EN46" s="166"/>
      <c r="EO46" s="166"/>
      <c r="EP46" s="166"/>
      <c r="EQ46" s="166"/>
      <c r="ER46" s="166"/>
      <c r="ES46" s="166"/>
      <c r="ET46" s="166"/>
      <c r="EU46" s="166"/>
      <c r="EV46" s="166"/>
      <c r="EW46" s="166"/>
      <c r="EX46" s="166"/>
      <c r="EY46" s="166"/>
      <c r="EZ46" s="166"/>
      <c r="FA46" s="338">
        <f>c!B119</f>
      </c>
      <c r="FB46" s="339"/>
      <c r="FC46" s="339"/>
      <c r="FD46" s="339"/>
      <c r="FE46" s="339"/>
      <c r="FF46" s="339"/>
      <c r="FG46" s="339"/>
      <c r="FH46" s="339"/>
      <c r="FI46" s="339"/>
      <c r="FJ46" s="339"/>
      <c r="FK46" s="339"/>
      <c r="FL46" s="340"/>
      <c r="FM46" s="28"/>
      <c r="FN46" s="29"/>
      <c r="FO46" s="29"/>
      <c r="FP46" s="29"/>
      <c r="FQ46" s="29"/>
      <c r="FR46" s="29"/>
      <c r="FS46" s="30"/>
    </row>
    <row r="47" spans="1:176" ht="11.25" customHeight="1">
      <c r="A47" s="320" t="s">
        <v>388</v>
      </c>
      <c r="B47" s="321"/>
      <c r="C47" s="321"/>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21"/>
      <c r="AK47" s="321"/>
      <c r="AL47" s="327"/>
      <c r="AM47" s="267">
        <f>c!B36</f>
      </c>
      <c r="AN47" s="267"/>
      <c r="AO47" s="267"/>
      <c r="AP47" s="267"/>
      <c r="AQ47" s="267"/>
      <c r="AR47" s="267"/>
      <c r="AS47" s="267"/>
      <c r="AT47" s="267"/>
      <c r="AU47" s="267"/>
      <c r="AV47" s="267"/>
      <c r="AW47" s="267"/>
      <c r="AX47" s="267"/>
      <c r="AY47" s="267"/>
      <c r="AZ47" s="267"/>
      <c r="BH47" s="267">
        <f>c!O81</f>
      </c>
      <c r="BI47" s="267"/>
      <c r="BJ47" s="267"/>
      <c r="BK47" s="267"/>
      <c r="BL47" s="267"/>
      <c r="BM47" s="267"/>
      <c r="BN47" s="267"/>
      <c r="BO47" s="267"/>
      <c r="BP47" s="267"/>
      <c r="BQ47" s="267"/>
      <c r="BR47" s="267"/>
      <c r="BS47" s="267"/>
      <c r="BT47" s="267"/>
      <c r="BU47" s="267"/>
      <c r="BV47" s="268">
        <f>c!B81</f>
      </c>
      <c r="BW47" s="269"/>
      <c r="BX47" s="269"/>
      <c r="BY47" s="269"/>
      <c r="BZ47" s="269"/>
      <c r="CA47" s="269"/>
      <c r="CB47" s="270">
        <f>c!C81</f>
      </c>
      <c r="CC47" s="270"/>
      <c r="CD47" s="270"/>
      <c r="CE47" s="270"/>
      <c r="CF47" s="270"/>
      <c r="CG47" s="270"/>
      <c r="CH47" s="269">
        <f>c!D81</f>
      </c>
      <c r="CI47" s="269"/>
      <c r="CJ47" s="269"/>
      <c r="CK47" s="269"/>
      <c r="CL47" s="269"/>
      <c r="CM47" s="269"/>
      <c r="CN47" s="269">
        <f>c!E81</f>
      </c>
      <c r="CO47" s="269"/>
      <c r="CP47" s="269"/>
      <c r="CQ47" s="269"/>
      <c r="CR47" s="269"/>
      <c r="CS47" s="269"/>
      <c r="CT47" s="269">
        <f>c!F81</f>
      </c>
      <c r="CU47" s="269"/>
      <c r="CV47" s="269"/>
      <c r="CW47" s="269"/>
      <c r="CX47" s="269"/>
      <c r="CY47" s="269"/>
      <c r="CZ47" s="269">
        <f>c!G81</f>
      </c>
      <c r="DA47" s="269"/>
      <c r="DB47" s="269"/>
      <c r="DC47" s="269"/>
      <c r="DD47" s="269"/>
      <c r="DE47" s="271"/>
      <c r="DF47" s="24"/>
      <c r="DG47" s="24"/>
      <c r="DH47" s="24"/>
      <c r="DI47" s="24"/>
      <c r="DJ47" s="24"/>
      <c r="DK47" s="24"/>
      <c r="DL47" s="24"/>
      <c r="DN47" s="170" t="s">
        <v>92</v>
      </c>
      <c r="DO47" s="166"/>
      <c r="DP47" s="166"/>
      <c r="DQ47" s="166"/>
      <c r="DR47" s="166"/>
      <c r="DS47" s="166"/>
      <c r="DT47" s="166"/>
      <c r="DU47" s="166"/>
      <c r="DV47" s="166"/>
      <c r="DW47" s="166"/>
      <c r="DX47" s="166"/>
      <c r="DY47" s="166"/>
      <c r="DZ47" s="166"/>
      <c r="EA47" s="166"/>
      <c r="EB47" s="166"/>
      <c r="EC47" s="166"/>
      <c r="ED47" s="166"/>
      <c r="EE47" s="166"/>
      <c r="EF47" s="166"/>
      <c r="EG47" s="166"/>
      <c r="EH47" s="166"/>
      <c r="EI47" s="166"/>
      <c r="EJ47" s="166"/>
      <c r="EK47" s="166"/>
      <c r="EL47" s="166"/>
      <c r="EM47" s="166"/>
      <c r="EN47" s="166"/>
      <c r="EO47" s="166"/>
      <c r="EP47" s="166"/>
      <c r="EQ47" s="166"/>
      <c r="ER47" s="166"/>
      <c r="ES47" s="166"/>
      <c r="ET47" s="166"/>
      <c r="EU47" s="166"/>
      <c r="EV47" s="166"/>
      <c r="EW47" s="166"/>
      <c r="EX47" s="166"/>
      <c r="EY47" s="166"/>
      <c r="EZ47" s="166"/>
      <c r="FA47" s="166"/>
      <c r="FB47" s="166"/>
      <c r="FC47" s="166"/>
      <c r="FD47" s="166"/>
      <c r="FE47" s="166"/>
      <c r="FF47" s="166"/>
      <c r="FG47" s="20"/>
      <c r="FH47" s="20"/>
      <c r="FI47" s="20"/>
      <c r="FJ47" s="20"/>
      <c r="FK47" s="20"/>
      <c r="FL47" s="20"/>
      <c r="FM47" s="287">
        <f>c!C119</f>
      </c>
      <c r="FN47" s="287"/>
      <c r="FO47" s="287"/>
      <c r="FP47" s="287"/>
      <c r="FQ47" s="287"/>
      <c r="FR47" s="287"/>
      <c r="FS47" s="288"/>
      <c r="FT47" s="13"/>
    </row>
    <row r="48" spans="118:175" ht="11.25" customHeight="1">
      <c r="DN48" s="10"/>
      <c r="DO48" s="9"/>
      <c r="DP48" s="166" t="s">
        <v>355</v>
      </c>
      <c r="DQ48" s="166"/>
      <c r="DR48" s="166"/>
      <c r="DS48" s="166"/>
      <c r="DT48" s="166"/>
      <c r="DU48" s="166"/>
      <c r="DV48" s="166"/>
      <c r="DW48" s="166"/>
      <c r="DX48" s="166"/>
      <c r="DY48" s="166"/>
      <c r="DZ48" s="166"/>
      <c r="EA48" s="166"/>
      <c r="EB48" s="166"/>
      <c r="EC48" s="166"/>
      <c r="ED48" s="166"/>
      <c r="EE48" s="166"/>
      <c r="EF48" s="166"/>
      <c r="EG48" s="166"/>
      <c r="EH48" s="166"/>
      <c r="EI48" s="166"/>
      <c r="EJ48" s="166"/>
      <c r="EK48" s="166"/>
      <c r="EL48" s="166"/>
      <c r="EM48" s="166"/>
      <c r="EN48" s="166"/>
      <c r="EO48" s="166"/>
      <c r="EP48" s="166"/>
      <c r="EQ48" s="166"/>
      <c r="ER48" s="166"/>
      <c r="ES48" s="166"/>
      <c r="ET48" s="166"/>
      <c r="EU48" s="166"/>
      <c r="EV48" s="166"/>
      <c r="EW48" s="166"/>
      <c r="EX48" s="166"/>
      <c r="EY48" s="166"/>
      <c r="EZ48" s="166"/>
      <c r="FA48" s="325">
        <f>IF('入力票5'!BN58="","",'入力票5'!BN58)</f>
      </c>
      <c r="FB48" s="325"/>
      <c r="FC48" s="325"/>
      <c r="FD48" s="325"/>
      <c r="FE48" s="325"/>
      <c r="FF48" s="325"/>
      <c r="FG48" s="325"/>
      <c r="FH48" s="325"/>
      <c r="FI48" s="325"/>
      <c r="FJ48" s="325"/>
      <c r="FK48" s="325"/>
      <c r="FL48" s="325"/>
      <c r="FM48" s="28"/>
      <c r="FN48" s="29"/>
      <c r="FO48" s="29"/>
      <c r="FP48" s="29"/>
      <c r="FQ48" s="29"/>
      <c r="FR48" s="29"/>
      <c r="FS48" s="30"/>
    </row>
    <row r="49" spans="1:175" ht="11.25" customHeight="1">
      <c r="A49" s="138" t="s">
        <v>101</v>
      </c>
      <c r="B49" s="139"/>
      <c r="C49" s="139"/>
      <c r="D49" s="139"/>
      <c r="E49" s="139"/>
      <c r="F49" s="139"/>
      <c r="G49" s="139"/>
      <c r="H49" s="139"/>
      <c r="I49" s="139"/>
      <c r="J49" s="139"/>
      <c r="K49" s="139"/>
      <c r="L49" s="139"/>
      <c r="M49" s="139"/>
      <c r="N49" s="138" t="s">
        <v>123</v>
      </c>
      <c r="O49" s="139"/>
      <c r="P49" s="139"/>
      <c r="Q49" s="139"/>
      <c r="R49" s="139"/>
      <c r="S49" s="139"/>
      <c r="T49" s="139"/>
      <c r="U49" s="139"/>
      <c r="V49" s="139"/>
      <c r="W49" s="139"/>
      <c r="X49" s="139"/>
      <c r="Y49" s="139"/>
      <c r="Z49" s="139"/>
      <c r="AA49" s="141"/>
      <c r="AB49" s="138" t="s">
        <v>101</v>
      </c>
      <c r="AC49" s="139"/>
      <c r="AD49" s="139"/>
      <c r="AE49" s="139"/>
      <c r="AF49" s="139"/>
      <c r="AG49" s="139"/>
      <c r="AH49" s="139"/>
      <c r="AI49" s="139"/>
      <c r="AJ49" s="139"/>
      <c r="AK49" s="139"/>
      <c r="AL49" s="139"/>
      <c r="AM49" s="139"/>
      <c r="AN49" s="139"/>
      <c r="AO49" s="138" t="s">
        <v>123</v>
      </c>
      <c r="AP49" s="139"/>
      <c r="AQ49" s="139"/>
      <c r="AR49" s="139"/>
      <c r="AS49" s="139"/>
      <c r="AT49" s="139"/>
      <c r="AU49" s="139"/>
      <c r="AV49" s="139"/>
      <c r="AW49" s="139"/>
      <c r="AX49" s="139"/>
      <c r="AY49" s="139"/>
      <c r="AZ49" s="139"/>
      <c r="BA49" s="139"/>
      <c r="BB49" s="141"/>
      <c r="BC49" s="326" t="s">
        <v>136</v>
      </c>
      <c r="BD49" s="326"/>
      <c r="BE49" s="326"/>
      <c r="BF49" s="326"/>
      <c r="BG49" s="326"/>
      <c r="BH49" s="326"/>
      <c r="BI49" s="326"/>
      <c r="BJ49" s="326"/>
      <c r="BK49" s="326"/>
      <c r="BL49" s="326"/>
      <c r="BM49" s="326"/>
      <c r="BN49" s="326"/>
      <c r="BO49" s="326"/>
      <c r="BP49" s="326"/>
      <c r="BQ49" s="326"/>
      <c r="BR49" s="138" t="s">
        <v>137</v>
      </c>
      <c r="BS49" s="139"/>
      <c r="BT49" s="139"/>
      <c r="BU49" s="139"/>
      <c r="BV49" s="139"/>
      <c r="BW49" s="139"/>
      <c r="BX49" s="139"/>
      <c r="BY49" s="139"/>
      <c r="BZ49" s="139"/>
      <c r="CA49" s="139"/>
      <c r="CB49" s="139"/>
      <c r="CC49" s="139"/>
      <c r="CD49" s="141"/>
      <c r="CE49" s="326" t="s">
        <v>136</v>
      </c>
      <c r="CF49" s="326"/>
      <c r="CG49" s="326"/>
      <c r="CH49" s="326"/>
      <c r="CI49" s="326"/>
      <c r="CJ49" s="326"/>
      <c r="CK49" s="326"/>
      <c r="CL49" s="326"/>
      <c r="CM49" s="326"/>
      <c r="CN49" s="326"/>
      <c r="CO49" s="326"/>
      <c r="CP49" s="326"/>
      <c r="CQ49" s="326"/>
      <c r="CR49" s="326"/>
      <c r="CS49" s="326"/>
      <c r="CT49" s="326"/>
      <c r="CU49" s="326"/>
      <c r="CV49" s="326"/>
      <c r="CW49" s="326"/>
      <c r="CX49" s="326"/>
      <c r="CY49" s="326"/>
      <c r="CZ49" s="138" t="s">
        <v>137</v>
      </c>
      <c r="DA49" s="139"/>
      <c r="DB49" s="139"/>
      <c r="DC49" s="139"/>
      <c r="DD49" s="139"/>
      <c r="DE49" s="139"/>
      <c r="DF49" s="139"/>
      <c r="DG49" s="139"/>
      <c r="DH49" s="139"/>
      <c r="DI49" s="139"/>
      <c r="DJ49" s="139"/>
      <c r="DK49" s="139"/>
      <c r="DL49" s="141"/>
      <c r="DN49" s="170" t="s">
        <v>356</v>
      </c>
      <c r="DO49" s="166"/>
      <c r="DP49" s="166"/>
      <c r="DQ49" s="166"/>
      <c r="DR49" s="166"/>
      <c r="DS49" s="166"/>
      <c r="DT49" s="166"/>
      <c r="DU49" s="166"/>
      <c r="DV49" s="166"/>
      <c r="DW49" s="166"/>
      <c r="DX49" s="166"/>
      <c r="DY49" s="166"/>
      <c r="DZ49" s="166"/>
      <c r="EA49" s="166"/>
      <c r="EB49" s="166"/>
      <c r="EC49" s="166"/>
      <c r="ED49" s="166"/>
      <c r="EE49" s="166"/>
      <c r="EF49" s="166"/>
      <c r="EG49" s="166"/>
      <c r="EH49" s="166"/>
      <c r="EI49" s="166"/>
      <c r="EJ49" s="166"/>
      <c r="EK49" s="166"/>
      <c r="EL49" s="166"/>
      <c r="EM49" s="166"/>
      <c r="EN49" s="166"/>
      <c r="EO49" s="166"/>
      <c r="EP49" s="166"/>
      <c r="EQ49" s="166"/>
      <c r="ER49" s="166"/>
      <c r="ES49" s="166"/>
      <c r="ET49" s="166"/>
      <c r="EU49" s="166"/>
      <c r="EV49" s="166"/>
      <c r="EW49" s="166"/>
      <c r="EX49" s="166"/>
      <c r="EY49" s="166"/>
      <c r="EZ49" s="166"/>
      <c r="FA49" s="166"/>
      <c r="FB49" s="166"/>
      <c r="FC49" s="166"/>
      <c r="FD49" s="166"/>
      <c r="FE49" s="166"/>
      <c r="FF49" s="166"/>
      <c r="FG49" s="20"/>
      <c r="FH49" s="20"/>
      <c r="FI49" s="20"/>
      <c r="FJ49" s="20"/>
      <c r="FK49" s="20"/>
      <c r="FL49" s="20"/>
      <c r="FM49" s="287">
        <f>c!B121</f>
      </c>
      <c r="FN49" s="287"/>
      <c r="FO49" s="287"/>
      <c r="FP49" s="287"/>
      <c r="FQ49" s="287"/>
      <c r="FR49" s="287"/>
      <c r="FS49" s="288"/>
    </row>
    <row r="50" spans="1:175" ht="11.25" customHeight="1">
      <c r="A50" s="302" t="s">
        <v>102</v>
      </c>
      <c r="B50" s="303"/>
      <c r="C50" s="303"/>
      <c r="D50" s="303"/>
      <c r="E50" s="303"/>
      <c r="F50" s="303"/>
      <c r="G50" s="303"/>
      <c r="H50" s="303"/>
      <c r="I50" s="303"/>
      <c r="J50" s="303"/>
      <c r="K50" s="303"/>
      <c r="L50" s="303"/>
      <c r="M50" s="304"/>
      <c r="N50" s="299">
        <f>IF('入力票4'!U17="","",'入力票4'!U17)</f>
      </c>
      <c r="O50" s="300"/>
      <c r="P50" s="300"/>
      <c r="Q50" s="300"/>
      <c r="R50" s="300"/>
      <c r="S50" s="300"/>
      <c r="T50" s="300"/>
      <c r="U50" s="300"/>
      <c r="V50" s="300"/>
      <c r="W50" s="300"/>
      <c r="X50" s="300"/>
      <c r="Y50" s="300"/>
      <c r="Z50" s="300"/>
      <c r="AA50" s="301"/>
      <c r="AB50" s="302" t="s">
        <v>108</v>
      </c>
      <c r="AC50" s="303"/>
      <c r="AD50" s="303"/>
      <c r="AE50" s="303"/>
      <c r="AF50" s="303"/>
      <c r="AG50" s="303"/>
      <c r="AH50" s="303"/>
      <c r="AI50" s="303"/>
      <c r="AJ50" s="303"/>
      <c r="AK50" s="303"/>
      <c r="AL50" s="303"/>
      <c r="AM50" s="303"/>
      <c r="AN50" s="304"/>
      <c r="AO50" s="299">
        <f>IF(AND('入力票4'!U24="",'入力票4'!U25=""),"",SUM('入力票4'!U24:AH25))</f>
      </c>
      <c r="AP50" s="300"/>
      <c r="AQ50" s="300"/>
      <c r="AR50" s="300"/>
      <c r="AS50" s="300"/>
      <c r="AT50" s="300"/>
      <c r="AU50" s="300"/>
      <c r="AV50" s="300"/>
      <c r="AW50" s="300"/>
      <c r="AX50" s="300"/>
      <c r="AY50" s="300"/>
      <c r="AZ50" s="300"/>
      <c r="BA50" s="300"/>
      <c r="BB50" s="301"/>
      <c r="BC50" s="215" t="s">
        <v>93</v>
      </c>
      <c r="BD50" s="215"/>
      <c r="BE50" s="215"/>
      <c r="BF50" s="215"/>
      <c r="BG50" s="215"/>
      <c r="BH50" s="215"/>
      <c r="BI50" s="215"/>
      <c r="BJ50" s="215"/>
      <c r="BK50" s="215"/>
      <c r="BL50" s="215"/>
      <c r="BM50" s="215"/>
      <c r="BN50" s="215"/>
      <c r="BO50" s="215"/>
      <c r="BP50" s="215"/>
      <c r="BQ50" s="215"/>
      <c r="BR50" s="218">
        <f>c!E140</f>
      </c>
      <c r="BS50" s="219"/>
      <c r="BT50" s="219"/>
      <c r="BU50" s="219"/>
      <c r="BV50" s="219"/>
      <c r="BW50" s="219"/>
      <c r="BX50" s="219"/>
      <c r="BY50" s="219"/>
      <c r="BZ50" s="219"/>
      <c r="CA50" s="219"/>
      <c r="CB50" s="219"/>
      <c r="CC50" s="219"/>
      <c r="CD50" s="220"/>
      <c r="CE50" s="216" t="s">
        <v>97</v>
      </c>
      <c r="CF50" s="216"/>
      <c r="CG50" s="216"/>
      <c r="CH50" s="216"/>
      <c r="CI50" s="216"/>
      <c r="CJ50" s="216"/>
      <c r="CK50" s="216"/>
      <c r="CL50" s="216"/>
      <c r="CM50" s="216"/>
      <c r="CN50" s="216"/>
      <c r="CO50" s="216"/>
      <c r="CP50" s="216"/>
      <c r="CQ50" s="216"/>
      <c r="CR50" s="216"/>
      <c r="CS50" s="216"/>
      <c r="CT50" s="216"/>
      <c r="CU50" s="216"/>
      <c r="CV50" s="216"/>
      <c r="CW50" s="216"/>
      <c r="CX50" s="216"/>
      <c r="CY50" s="216"/>
      <c r="CZ50" s="218">
        <f>c!E144</f>
      </c>
      <c r="DA50" s="219"/>
      <c r="DB50" s="219"/>
      <c r="DC50" s="219"/>
      <c r="DD50" s="219"/>
      <c r="DE50" s="219"/>
      <c r="DF50" s="219"/>
      <c r="DG50" s="219"/>
      <c r="DH50" s="219"/>
      <c r="DI50" s="219"/>
      <c r="DJ50" s="219"/>
      <c r="DK50" s="219"/>
      <c r="DL50" s="220"/>
      <c r="DN50" s="90"/>
      <c r="DO50" s="98"/>
      <c r="DP50" s="334" t="s">
        <v>433</v>
      </c>
      <c r="DQ50" s="334"/>
      <c r="DR50" s="334"/>
      <c r="DS50" s="334"/>
      <c r="DT50" s="334"/>
      <c r="DU50" s="334"/>
      <c r="DV50" s="334"/>
      <c r="DW50" s="334"/>
      <c r="DX50" s="334"/>
      <c r="DY50" s="334"/>
      <c r="DZ50" s="334"/>
      <c r="EA50" s="334"/>
      <c r="EB50" s="334"/>
      <c r="EC50" s="334"/>
      <c r="ED50" s="334"/>
      <c r="EE50" s="334"/>
      <c r="EF50" s="334"/>
      <c r="EG50" s="334"/>
      <c r="EH50" s="334"/>
      <c r="EI50" s="334"/>
      <c r="EJ50" s="334"/>
      <c r="EK50" s="334"/>
      <c r="EL50" s="334"/>
      <c r="EM50" s="334"/>
      <c r="EN50" s="334"/>
      <c r="EO50" s="334"/>
      <c r="EP50" s="334"/>
      <c r="EQ50" s="334"/>
      <c r="ER50" s="334"/>
      <c r="ES50" s="334"/>
      <c r="ET50" s="334"/>
      <c r="EU50" s="334"/>
      <c r="EV50" s="334"/>
      <c r="EW50" s="334"/>
      <c r="EX50" s="334"/>
      <c r="EY50" s="334"/>
      <c r="EZ50" s="335"/>
      <c r="FA50" s="199">
        <f>IF('入力票5'!BN60="","",IF('入力票5'!BN60=1,"有","無"))</f>
      </c>
      <c r="FB50" s="199"/>
      <c r="FC50" s="199"/>
      <c r="FD50" s="199"/>
      <c r="FE50" s="199"/>
      <c r="FF50" s="199"/>
      <c r="FG50" s="199"/>
      <c r="FH50" s="199"/>
      <c r="FI50" s="199"/>
      <c r="FJ50" s="199"/>
      <c r="FK50" s="199"/>
      <c r="FL50" s="199"/>
      <c r="FM50" s="87"/>
      <c r="FN50" s="78"/>
      <c r="FO50" s="78"/>
      <c r="FP50" s="78"/>
      <c r="FQ50" s="78"/>
      <c r="FR50" s="78"/>
      <c r="FS50" s="79"/>
    </row>
    <row r="51" spans="1:175" ht="11.25" customHeight="1">
      <c r="A51" s="305" t="s">
        <v>103</v>
      </c>
      <c r="B51" s="253"/>
      <c r="C51" s="253"/>
      <c r="D51" s="253"/>
      <c r="E51" s="253"/>
      <c r="F51" s="253"/>
      <c r="G51" s="253"/>
      <c r="H51" s="253"/>
      <c r="I51" s="253"/>
      <c r="J51" s="253"/>
      <c r="K51" s="253"/>
      <c r="L51" s="253"/>
      <c r="M51" s="253"/>
      <c r="N51" s="314">
        <f>IF('入力票4'!CE13="","",'入力票4'!CE13)</f>
      </c>
      <c r="O51" s="315"/>
      <c r="P51" s="315"/>
      <c r="Q51" s="315"/>
      <c r="R51" s="315"/>
      <c r="S51" s="315"/>
      <c r="T51" s="315"/>
      <c r="U51" s="315"/>
      <c r="V51" s="315"/>
      <c r="W51" s="315"/>
      <c r="X51" s="315"/>
      <c r="Y51" s="315"/>
      <c r="Z51" s="315"/>
      <c r="AA51" s="316"/>
      <c r="AB51" s="305" t="s">
        <v>68</v>
      </c>
      <c r="AC51" s="253"/>
      <c r="AD51" s="253"/>
      <c r="AE51" s="253"/>
      <c r="AF51" s="253"/>
      <c r="AG51" s="253"/>
      <c r="AH51" s="253"/>
      <c r="AI51" s="253"/>
      <c r="AJ51" s="253"/>
      <c r="AK51" s="253"/>
      <c r="AL51" s="253"/>
      <c r="AM51" s="253"/>
      <c r="AN51" s="254"/>
      <c r="AO51" s="314">
        <f>IF('入力票4'!U26="","",'入力票4'!U26)</f>
      </c>
      <c r="AP51" s="315"/>
      <c r="AQ51" s="315"/>
      <c r="AR51" s="315"/>
      <c r="AS51" s="315"/>
      <c r="AT51" s="315"/>
      <c r="AU51" s="315"/>
      <c r="AV51" s="315"/>
      <c r="AW51" s="315"/>
      <c r="AX51" s="315"/>
      <c r="AY51" s="315"/>
      <c r="AZ51" s="315"/>
      <c r="BA51" s="315"/>
      <c r="BB51" s="316"/>
      <c r="BC51" s="211" t="s">
        <v>94</v>
      </c>
      <c r="BD51" s="211"/>
      <c r="BE51" s="211"/>
      <c r="BF51" s="211"/>
      <c r="BG51" s="211"/>
      <c r="BH51" s="211"/>
      <c r="BI51" s="211"/>
      <c r="BJ51" s="211"/>
      <c r="BK51" s="211"/>
      <c r="BL51" s="211"/>
      <c r="BM51" s="211"/>
      <c r="BN51" s="211"/>
      <c r="BO51" s="211"/>
      <c r="BP51" s="211"/>
      <c r="BQ51" s="211"/>
      <c r="BR51" s="202">
        <f>c!E141</f>
      </c>
      <c r="BS51" s="203"/>
      <c r="BT51" s="203"/>
      <c r="BU51" s="203"/>
      <c r="BV51" s="203"/>
      <c r="BW51" s="203"/>
      <c r="BX51" s="203"/>
      <c r="BY51" s="203"/>
      <c r="BZ51" s="203"/>
      <c r="CA51" s="203"/>
      <c r="CB51" s="203"/>
      <c r="CC51" s="203"/>
      <c r="CD51" s="204"/>
      <c r="CE51" s="211" t="s">
        <v>98</v>
      </c>
      <c r="CF51" s="211"/>
      <c r="CG51" s="211"/>
      <c r="CH51" s="211"/>
      <c r="CI51" s="211"/>
      <c r="CJ51" s="211"/>
      <c r="CK51" s="211"/>
      <c r="CL51" s="211"/>
      <c r="CM51" s="211"/>
      <c r="CN51" s="211"/>
      <c r="CO51" s="211"/>
      <c r="CP51" s="211"/>
      <c r="CQ51" s="211"/>
      <c r="CR51" s="211"/>
      <c r="CS51" s="211"/>
      <c r="CT51" s="211"/>
      <c r="CU51" s="211"/>
      <c r="CV51" s="211"/>
      <c r="CW51" s="211"/>
      <c r="CX51" s="211"/>
      <c r="CY51" s="211"/>
      <c r="CZ51" s="202">
        <f>c!E145</f>
      </c>
      <c r="DA51" s="203"/>
      <c r="DB51" s="203"/>
      <c r="DC51" s="203"/>
      <c r="DD51" s="203"/>
      <c r="DE51" s="203"/>
      <c r="DF51" s="203"/>
      <c r="DG51" s="203"/>
      <c r="DH51" s="203"/>
      <c r="DI51" s="203"/>
      <c r="DJ51" s="203"/>
      <c r="DK51" s="203"/>
      <c r="DL51" s="204"/>
      <c r="DN51" s="89"/>
      <c r="DO51" s="88"/>
      <c r="DP51" s="341" t="s">
        <v>357</v>
      </c>
      <c r="DQ51" s="341"/>
      <c r="DR51" s="341"/>
      <c r="DS51" s="341"/>
      <c r="DT51" s="341"/>
      <c r="DU51" s="341"/>
      <c r="DV51" s="341"/>
      <c r="DW51" s="341"/>
      <c r="DX51" s="341"/>
      <c r="DY51" s="341"/>
      <c r="DZ51" s="341"/>
      <c r="EA51" s="341"/>
      <c r="EB51" s="341"/>
      <c r="EC51" s="341"/>
      <c r="ED51" s="341"/>
      <c r="EE51" s="341"/>
      <c r="EF51" s="341"/>
      <c r="EG51" s="341"/>
      <c r="EH51" s="341"/>
      <c r="EI51" s="341"/>
      <c r="EJ51" s="341"/>
      <c r="EK51" s="341"/>
      <c r="EL51" s="341"/>
      <c r="EM51" s="341"/>
      <c r="EN51" s="341"/>
      <c r="EO51" s="341"/>
      <c r="EP51" s="341"/>
      <c r="EQ51" s="341"/>
      <c r="ER51" s="341"/>
      <c r="ES51" s="341"/>
      <c r="ET51" s="341"/>
      <c r="EU51" s="341"/>
      <c r="EV51" s="341"/>
      <c r="EW51" s="341"/>
      <c r="EX51" s="341"/>
      <c r="EY51" s="341"/>
      <c r="EZ51" s="341"/>
      <c r="FA51" s="199">
        <f>IF('入力票5'!BN61="","",IF('入力票5'!BN61=1,"有","無"))</f>
      </c>
      <c r="FB51" s="199"/>
      <c r="FC51" s="199"/>
      <c r="FD51" s="199"/>
      <c r="FE51" s="199"/>
      <c r="FF51" s="199"/>
      <c r="FG51" s="199"/>
      <c r="FH51" s="199"/>
      <c r="FI51" s="199"/>
      <c r="FJ51" s="199"/>
      <c r="FK51" s="199"/>
      <c r="FL51" s="199"/>
      <c r="FM51" s="31"/>
      <c r="FN51" s="24"/>
      <c r="FO51" s="24"/>
      <c r="FP51" s="24"/>
      <c r="FQ51" s="24"/>
      <c r="FR51" s="24"/>
      <c r="FS51" s="32"/>
    </row>
    <row r="52" spans="1:175" ht="11.25" customHeight="1">
      <c r="A52" s="305" t="s">
        <v>104</v>
      </c>
      <c r="B52" s="253"/>
      <c r="C52" s="253"/>
      <c r="D52" s="253"/>
      <c r="E52" s="253"/>
      <c r="F52" s="253"/>
      <c r="G52" s="253"/>
      <c r="H52" s="253"/>
      <c r="I52" s="253"/>
      <c r="J52" s="253"/>
      <c r="K52" s="253"/>
      <c r="L52" s="253"/>
      <c r="M52" s="253"/>
      <c r="N52" s="314">
        <f>IF('入力票4'!CE15="","",'入力票4'!CE15)</f>
      </c>
      <c r="O52" s="315"/>
      <c r="P52" s="315"/>
      <c r="Q52" s="315"/>
      <c r="R52" s="315"/>
      <c r="S52" s="315"/>
      <c r="T52" s="315"/>
      <c r="U52" s="315"/>
      <c r="V52" s="315"/>
      <c r="W52" s="315"/>
      <c r="X52" s="315"/>
      <c r="Y52" s="315"/>
      <c r="Z52" s="315"/>
      <c r="AA52" s="316"/>
      <c r="AB52" s="305" t="s">
        <v>69</v>
      </c>
      <c r="AC52" s="253"/>
      <c r="AD52" s="253"/>
      <c r="AE52" s="253"/>
      <c r="AF52" s="253"/>
      <c r="AG52" s="253"/>
      <c r="AH52" s="253"/>
      <c r="AI52" s="253"/>
      <c r="AJ52" s="253"/>
      <c r="AK52" s="253"/>
      <c r="AL52" s="253"/>
      <c r="AM52" s="253"/>
      <c r="AN52" s="254"/>
      <c r="AO52" s="314">
        <f>IF('入力票4'!U29="","",'入力票4'!U29)</f>
      </c>
      <c r="AP52" s="315"/>
      <c r="AQ52" s="315"/>
      <c r="AR52" s="315"/>
      <c r="AS52" s="315"/>
      <c r="AT52" s="315"/>
      <c r="AU52" s="315"/>
      <c r="AV52" s="315"/>
      <c r="AW52" s="315"/>
      <c r="AX52" s="315"/>
      <c r="AY52" s="315"/>
      <c r="AZ52" s="315"/>
      <c r="BA52" s="315"/>
      <c r="BB52" s="316"/>
      <c r="BC52" s="212" t="s">
        <v>95</v>
      </c>
      <c r="BD52" s="212"/>
      <c r="BE52" s="212"/>
      <c r="BF52" s="212"/>
      <c r="BG52" s="212"/>
      <c r="BH52" s="212"/>
      <c r="BI52" s="212"/>
      <c r="BJ52" s="212"/>
      <c r="BK52" s="212"/>
      <c r="BL52" s="212"/>
      <c r="BM52" s="212"/>
      <c r="BN52" s="212"/>
      <c r="BO52" s="212"/>
      <c r="BP52" s="212"/>
      <c r="BQ52" s="212"/>
      <c r="BR52" s="202">
        <f>c!E142</f>
      </c>
      <c r="BS52" s="203"/>
      <c r="BT52" s="203"/>
      <c r="BU52" s="203"/>
      <c r="BV52" s="203"/>
      <c r="BW52" s="203"/>
      <c r="BX52" s="203"/>
      <c r="BY52" s="203"/>
      <c r="BZ52" s="203"/>
      <c r="CA52" s="203"/>
      <c r="CB52" s="203"/>
      <c r="CC52" s="203"/>
      <c r="CD52" s="204"/>
      <c r="CE52" s="212" t="s">
        <v>99</v>
      </c>
      <c r="CF52" s="212"/>
      <c r="CG52" s="212"/>
      <c r="CH52" s="212"/>
      <c r="CI52" s="212"/>
      <c r="CJ52" s="212"/>
      <c r="CK52" s="212"/>
      <c r="CL52" s="212"/>
      <c r="CM52" s="212"/>
      <c r="CN52" s="212"/>
      <c r="CO52" s="212"/>
      <c r="CP52" s="212"/>
      <c r="CQ52" s="212"/>
      <c r="CR52" s="212"/>
      <c r="CS52" s="212"/>
      <c r="CT52" s="212"/>
      <c r="CU52" s="212"/>
      <c r="CV52" s="212"/>
      <c r="CW52" s="212"/>
      <c r="CX52" s="212"/>
      <c r="CY52" s="212"/>
      <c r="CZ52" s="202">
        <f>c!E146</f>
      </c>
      <c r="DA52" s="203"/>
      <c r="DB52" s="203"/>
      <c r="DC52" s="203"/>
      <c r="DD52" s="203"/>
      <c r="DE52" s="203"/>
      <c r="DF52" s="203"/>
      <c r="DG52" s="203"/>
      <c r="DH52" s="203"/>
      <c r="DI52" s="203"/>
      <c r="DJ52" s="203"/>
      <c r="DK52" s="203"/>
      <c r="DL52" s="204"/>
      <c r="DN52" s="65"/>
      <c r="DO52" s="66"/>
      <c r="DP52" s="342" t="s">
        <v>358</v>
      </c>
      <c r="DQ52" s="342"/>
      <c r="DR52" s="342"/>
      <c r="DS52" s="342"/>
      <c r="DT52" s="342"/>
      <c r="DU52" s="342"/>
      <c r="DV52" s="342"/>
      <c r="DW52" s="342"/>
      <c r="DX52" s="342"/>
      <c r="DY52" s="342"/>
      <c r="DZ52" s="342"/>
      <c r="EA52" s="342"/>
      <c r="EB52" s="342"/>
      <c r="EC52" s="342"/>
      <c r="ED52" s="342"/>
      <c r="EE52" s="342"/>
      <c r="EF52" s="342"/>
      <c r="EG52" s="342"/>
      <c r="EH52" s="342"/>
      <c r="EI52" s="342"/>
      <c r="EJ52" s="342"/>
      <c r="EK52" s="342"/>
      <c r="EL52" s="342"/>
      <c r="EM52" s="342"/>
      <c r="EN52" s="342"/>
      <c r="EO52" s="342"/>
      <c r="EP52" s="342"/>
      <c r="EQ52" s="342"/>
      <c r="ER52" s="342"/>
      <c r="ES52" s="342"/>
      <c r="ET52" s="342"/>
      <c r="EU52" s="342"/>
      <c r="EV52" s="342"/>
      <c r="EW52" s="342"/>
      <c r="EX52" s="342"/>
      <c r="EY52" s="342"/>
      <c r="EZ52" s="343"/>
      <c r="FA52" s="328">
        <f>IF('入力票5'!BN62="","",IF('入力票5'!BN62=1,"有","無"))</f>
      </c>
      <c r="FB52" s="328"/>
      <c r="FC52" s="328"/>
      <c r="FD52" s="328"/>
      <c r="FE52" s="328"/>
      <c r="FF52" s="328"/>
      <c r="FG52" s="328"/>
      <c r="FH52" s="328"/>
      <c r="FI52" s="328"/>
      <c r="FJ52" s="328"/>
      <c r="FK52" s="328"/>
      <c r="FL52" s="328"/>
      <c r="FM52" s="24"/>
      <c r="FN52" s="24"/>
      <c r="FO52" s="24"/>
      <c r="FP52" s="24"/>
      <c r="FQ52" s="24"/>
      <c r="FR52" s="24"/>
      <c r="FS52" s="32"/>
    </row>
    <row r="53" spans="1:175" ht="11.25" customHeight="1">
      <c r="A53" s="305" t="s">
        <v>100</v>
      </c>
      <c r="B53" s="253"/>
      <c r="C53" s="253"/>
      <c r="D53" s="253"/>
      <c r="E53" s="253"/>
      <c r="F53" s="253"/>
      <c r="G53" s="253"/>
      <c r="H53" s="253"/>
      <c r="I53" s="253"/>
      <c r="J53" s="253"/>
      <c r="K53" s="253"/>
      <c r="L53" s="253"/>
      <c r="M53" s="253"/>
      <c r="N53" s="314">
        <f>IF('入力票4'!CE18="","",'入力票4'!CE18)</f>
      </c>
      <c r="O53" s="315"/>
      <c r="P53" s="315"/>
      <c r="Q53" s="315"/>
      <c r="R53" s="315"/>
      <c r="S53" s="315"/>
      <c r="T53" s="315"/>
      <c r="U53" s="315"/>
      <c r="V53" s="315"/>
      <c r="W53" s="315"/>
      <c r="X53" s="315"/>
      <c r="Y53" s="315"/>
      <c r="Z53" s="315"/>
      <c r="AA53" s="316"/>
      <c r="AB53" s="305" t="s">
        <v>70</v>
      </c>
      <c r="AC53" s="253"/>
      <c r="AD53" s="253"/>
      <c r="AE53" s="253"/>
      <c r="AF53" s="253"/>
      <c r="AG53" s="253"/>
      <c r="AH53" s="253"/>
      <c r="AI53" s="253"/>
      <c r="AJ53" s="253"/>
      <c r="AK53" s="253"/>
      <c r="AL53" s="253"/>
      <c r="AM53" s="253"/>
      <c r="AN53" s="254"/>
      <c r="AO53" s="314">
        <f>IF('入力票4'!U31="","",'入力票4'!U31)</f>
      </c>
      <c r="AP53" s="315"/>
      <c r="AQ53" s="315"/>
      <c r="AR53" s="315"/>
      <c r="AS53" s="315"/>
      <c r="AT53" s="315"/>
      <c r="AU53" s="315"/>
      <c r="AV53" s="315"/>
      <c r="AW53" s="315"/>
      <c r="AX53" s="315"/>
      <c r="AY53" s="315"/>
      <c r="AZ53" s="315"/>
      <c r="BA53" s="315"/>
      <c r="BB53" s="316"/>
      <c r="BC53" s="336" t="s">
        <v>96</v>
      </c>
      <c r="BD53" s="336"/>
      <c r="BE53" s="336"/>
      <c r="BF53" s="336"/>
      <c r="BG53" s="336"/>
      <c r="BH53" s="336"/>
      <c r="BI53" s="336"/>
      <c r="BJ53" s="336"/>
      <c r="BK53" s="336"/>
      <c r="BL53" s="336"/>
      <c r="BM53" s="336"/>
      <c r="BN53" s="336"/>
      <c r="BO53" s="336"/>
      <c r="BP53" s="336"/>
      <c r="BQ53" s="336"/>
      <c r="BR53" s="317">
        <f>c!E143</f>
      </c>
      <c r="BS53" s="318"/>
      <c r="BT53" s="318"/>
      <c r="BU53" s="318"/>
      <c r="BV53" s="318"/>
      <c r="BW53" s="318"/>
      <c r="BX53" s="318"/>
      <c r="BY53" s="318"/>
      <c r="BZ53" s="318"/>
      <c r="CA53" s="318"/>
      <c r="CB53" s="318"/>
      <c r="CC53" s="318"/>
      <c r="CD53" s="319"/>
      <c r="CE53" s="336" t="s">
        <v>100</v>
      </c>
      <c r="CF53" s="336"/>
      <c r="CG53" s="336"/>
      <c r="CH53" s="336"/>
      <c r="CI53" s="336"/>
      <c r="CJ53" s="336"/>
      <c r="CK53" s="336"/>
      <c r="CL53" s="336"/>
      <c r="CM53" s="336"/>
      <c r="CN53" s="336"/>
      <c r="CO53" s="336"/>
      <c r="CP53" s="336"/>
      <c r="CQ53" s="336"/>
      <c r="CR53" s="336"/>
      <c r="CS53" s="336"/>
      <c r="CT53" s="336"/>
      <c r="CU53" s="336"/>
      <c r="CV53" s="336"/>
      <c r="CW53" s="336"/>
      <c r="CX53" s="336"/>
      <c r="CY53" s="336"/>
      <c r="CZ53" s="317">
        <f>c!E147</f>
      </c>
      <c r="DA53" s="318"/>
      <c r="DB53" s="318"/>
      <c r="DC53" s="318"/>
      <c r="DD53" s="318"/>
      <c r="DE53" s="318"/>
      <c r="DF53" s="318"/>
      <c r="DG53" s="318"/>
      <c r="DH53" s="318"/>
      <c r="DI53" s="318"/>
      <c r="DJ53" s="318"/>
      <c r="DK53" s="318"/>
      <c r="DL53" s="319"/>
      <c r="DN53" s="332" t="s">
        <v>509</v>
      </c>
      <c r="DO53" s="333"/>
      <c r="DP53" s="333"/>
      <c r="DQ53" s="333"/>
      <c r="DR53" s="333"/>
      <c r="DS53" s="333"/>
      <c r="DT53" s="333"/>
      <c r="DU53" s="333"/>
      <c r="DV53" s="333"/>
      <c r="DW53" s="333"/>
      <c r="DX53" s="333"/>
      <c r="DY53" s="333"/>
      <c r="DZ53" s="333"/>
      <c r="EA53" s="333"/>
      <c r="EB53" s="333"/>
      <c r="EC53" s="333"/>
      <c r="ED53" s="333"/>
      <c r="EE53" s="333"/>
      <c r="EF53" s="333"/>
      <c r="EG53" s="333"/>
      <c r="EH53" s="333"/>
      <c r="EI53" s="333"/>
      <c r="EJ53" s="333"/>
      <c r="EK53" s="333"/>
      <c r="EL53" s="333"/>
      <c r="EM53" s="333"/>
      <c r="EN53" s="333"/>
      <c r="EO53" s="333"/>
      <c r="EP53" s="333"/>
      <c r="EQ53" s="333"/>
      <c r="ER53" s="333"/>
      <c r="ES53" s="333"/>
      <c r="ET53" s="333"/>
      <c r="EU53" s="333"/>
      <c r="EV53" s="333"/>
      <c r="EW53" s="333"/>
      <c r="EX53" s="333"/>
      <c r="EY53" s="333"/>
      <c r="EZ53" s="333"/>
      <c r="FA53" s="333"/>
      <c r="FB53" s="333"/>
      <c r="FC53" s="333"/>
      <c r="FD53" s="333"/>
      <c r="FE53" s="333"/>
      <c r="FF53" s="333"/>
      <c r="FG53" s="20"/>
      <c r="FH53" s="20"/>
      <c r="FI53" s="20"/>
      <c r="FJ53" s="20"/>
      <c r="FK53" s="20"/>
      <c r="FL53" s="20"/>
      <c r="FM53" s="287">
        <f>c!B126</f>
      </c>
      <c r="FN53" s="287"/>
      <c r="FO53" s="287"/>
      <c r="FP53" s="287"/>
      <c r="FQ53" s="287"/>
      <c r="FR53" s="287"/>
      <c r="FS53" s="288"/>
    </row>
    <row r="54" spans="1:175" ht="11.25" customHeight="1">
      <c r="A54" s="305" t="s">
        <v>105</v>
      </c>
      <c r="B54" s="253"/>
      <c r="C54" s="253"/>
      <c r="D54" s="253"/>
      <c r="E54" s="253"/>
      <c r="F54" s="253"/>
      <c r="G54" s="253"/>
      <c r="H54" s="253"/>
      <c r="I54" s="253"/>
      <c r="J54" s="253"/>
      <c r="K54" s="253"/>
      <c r="L54" s="253"/>
      <c r="M54" s="253"/>
      <c r="N54" s="314">
        <f>IF('入力票4'!CE19="","",'入力票4'!CE19)</f>
      </c>
      <c r="O54" s="315"/>
      <c r="P54" s="315"/>
      <c r="Q54" s="315"/>
      <c r="R54" s="315"/>
      <c r="S54" s="315"/>
      <c r="T54" s="315"/>
      <c r="U54" s="315"/>
      <c r="V54" s="315"/>
      <c r="W54" s="315"/>
      <c r="X54" s="315"/>
      <c r="Y54" s="315"/>
      <c r="Z54" s="315"/>
      <c r="AA54" s="316"/>
      <c r="AB54" s="305" t="s">
        <v>71</v>
      </c>
      <c r="AC54" s="253"/>
      <c r="AD54" s="253"/>
      <c r="AE54" s="253"/>
      <c r="AF54" s="253"/>
      <c r="AG54" s="253"/>
      <c r="AH54" s="253"/>
      <c r="AI54" s="253"/>
      <c r="AJ54" s="253"/>
      <c r="AK54" s="253"/>
      <c r="AL54" s="253"/>
      <c r="AM54" s="253"/>
      <c r="AN54" s="254"/>
      <c r="AO54" s="314">
        <f>IF('入力票4'!U32="","",'入力票4'!U32)</f>
      </c>
      <c r="AP54" s="315"/>
      <c r="AQ54" s="315"/>
      <c r="AR54" s="315"/>
      <c r="AS54" s="315"/>
      <c r="AT54" s="315"/>
      <c r="AU54" s="315"/>
      <c r="AV54" s="315"/>
      <c r="AW54" s="315"/>
      <c r="AX54" s="315"/>
      <c r="AY54" s="315"/>
      <c r="AZ54" s="315"/>
      <c r="BA54" s="315"/>
      <c r="BB54" s="316"/>
      <c r="BC54" s="320" t="s">
        <v>386</v>
      </c>
      <c r="BD54" s="321"/>
      <c r="BE54" s="321"/>
      <c r="BF54" s="321"/>
      <c r="BG54" s="321"/>
      <c r="BH54" s="321"/>
      <c r="BI54" s="321"/>
      <c r="BJ54" s="321"/>
      <c r="BK54" s="321"/>
      <c r="BL54" s="321"/>
      <c r="BM54" s="321"/>
      <c r="BN54" s="321"/>
      <c r="BO54" s="321"/>
      <c r="BP54" s="321"/>
      <c r="BQ54" s="321"/>
      <c r="BR54" s="321"/>
      <c r="BS54" s="321"/>
      <c r="BT54" s="321"/>
      <c r="BU54" s="321"/>
      <c r="BV54" s="321"/>
      <c r="BW54" s="321"/>
      <c r="BX54" s="321"/>
      <c r="BY54" s="321"/>
      <c r="BZ54" s="321"/>
      <c r="CA54" s="321"/>
      <c r="CB54" s="321"/>
      <c r="CC54" s="321"/>
      <c r="CD54" s="321"/>
      <c r="CE54" s="321"/>
      <c r="CF54" s="321"/>
      <c r="CG54" s="321"/>
      <c r="CH54" s="321"/>
      <c r="CI54" s="321"/>
      <c r="CJ54" s="321"/>
      <c r="CK54" s="321"/>
      <c r="CL54" s="321"/>
      <c r="CM54" s="321"/>
      <c r="CN54" s="321"/>
      <c r="CO54" s="321"/>
      <c r="CP54" s="321"/>
      <c r="CQ54" s="321"/>
      <c r="CR54" s="321"/>
      <c r="CS54" s="321"/>
      <c r="CT54" s="321"/>
      <c r="CU54" s="321"/>
      <c r="CV54" s="321"/>
      <c r="CW54" s="321"/>
      <c r="CX54" s="321"/>
      <c r="CY54" s="321"/>
      <c r="CZ54" s="280">
        <f>c!B149</f>
      </c>
      <c r="DA54" s="280"/>
      <c r="DB54" s="280"/>
      <c r="DC54" s="280"/>
      <c r="DD54" s="280"/>
      <c r="DE54" s="280"/>
      <c r="DF54" s="280"/>
      <c r="DG54" s="280"/>
      <c r="DH54" s="280"/>
      <c r="DI54" s="280"/>
      <c r="DJ54" s="280"/>
      <c r="DK54" s="280"/>
      <c r="DL54" s="281"/>
      <c r="DN54" s="138" t="s">
        <v>134</v>
      </c>
      <c r="DO54" s="139"/>
      <c r="DP54" s="139"/>
      <c r="DQ54" s="139"/>
      <c r="DR54" s="139"/>
      <c r="DS54" s="139"/>
      <c r="DT54" s="139"/>
      <c r="DU54" s="139"/>
      <c r="DV54" s="139"/>
      <c r="DW54" s="139"/>
      <c r="DX54" s="139"/>
      <c r="DY54" s="139"/>
      <c r="DZ54" s="139"/>
      <c r="EA54" s="139"/>
      <c r="EB54" s="139"/>
      <c r="EC54" s="139"/>
      <c r="ED54" s="139"/>
      <c r="EE54" s="139"/>
      <c r="EF54" s="139"/>
      <c r="EG54" s="139"/>
      <c r="EH54" s="139"/>
      <c r="EI54" s="139"/>
      <c r="EJ54" s="139"/>
      <c r="EK54" s="139"/>
      <c r="EL54" s="139"/>
      <c r="EM54" s="139"/>
      <c r="EN54" s="139"/>
      <c r="EO54" s="139"/>
      <c r="EP54" s="139"/>
      <c r="EQ54" s="139"/>
      <c r="ER54" s="139"/>
      <c r="ES54" s="139"/>
      <c r="ET54" s="139"/>
      <c r="EU54" s="139"/>
      <c r="EV54" s="139"/>
      <c r="EW54" s="139"/>
      <c r="EX54" s="139"/>
      <c r="EY54" s="139"/>
      <c r="EZ54" s="139"/>
      <c r="FA54" s="139"/>
      <c r="FB54" s="139"/>
      <c r="FC54" s="139"/>
      <c r="FD54" s="139"/>
      <c r="FE54" s="139"/>
      <c r="FF54" s="139"/>
      <c r="FG54" s="139"/>
      <c r="FH54" s="139"/>
      <c r="FI54" s="139"/>
      <c r="FJ54" s="139"/>
      <c r="FK54" s="139"/>
      <c r="FL54" s="139"/>
      <c r="FM54" s="280">
        <f>c!B128</f>
      </c>
      <c r="FN54" s="280"/>
      <c r="FO54" s="280"/>
      <c r="FP54" s="280"/>
      <c r="FQ54" s="280"/>
      <c r="FR54" s="280"/>
      <c r="FS54" s="281"/>
    </row>
    <row r="55" spans="1:175" ht="11.25" customHeight="1">
      <c r="A55" s="305" t="s">
        <v>106</v>
      </c>
      <c r="B55" s="253"/>
      <c r="C55" s="253"/>
      <c r="D55" s="253"/>
      <c r="E55" s="253"/>
      <c r="F55" s="253"/>
      <c r="G55" s="253"/>
      <c r="H55" s="253"/>
      <c r="I55" s="253"/>
      <c r="J55" s="253"/>
      <c r="K55" s="253"/>
      <c r="L55" s="253"/>
      <c r="M55" s="253"/>
      <c r="N55" s="314">
        <f>IF('入力票4'!U20="","",'入力票4'!U20)</f>
      </c>
      <c r="O55" s="315"/>
      <c r="P55" s="315"/>
      <c r="Q55" s="315"/>
      <c r="R55" s="315"/>
      <c r="S55" s="315"/>
      <c r="T55" s="315"/>
      <c r="U55" s="315"/>
      <c r="V55" s="315"/>
      <c r="W55" s="315"/>
      <c r="X55" s="315"/>
      <c r="Y55" s="315"/>
      <c r="Z55" s="315"/>
      <c r="AA55" s="316"/>
      <c r="AB55" s="322" t="s">
        <v>110</v>
      </c>
      <c r="AC55" s="323"/>
      <c r="AD55" s="323"/>
      <c r="AE55" s="323"/>
      <c r="AF55" s="323"/>
      <c r="AG55" s="323"/>
      <c r="AH55" s="323"/>
      <c r="AI55" s="323"/>
      <c r="AJ55" s="323"/>
      <c r="AK55" s="323"/>
      <c r="AL55" s="323"/>
      <c r="AM55" s="323"/>
      <c r="AN55" s="324"/>
      <c r="AO55" s="314">
        <f>c!B137</f>
      </c>
      <c r="AP55" s="315"/>
      <c r="AQ55" s="315"/>
      <c r="AR55" s="315"/>
      <c r="AS55" s="315"/>
      <c r="AT55" s="315"/>
      <c r="AU55" s="315"/>
      <c r="AV55" s="315"/>
      <c r="AW55" s="315"/>
      <c r="AX55" s="315"/>
      <c r="AY55" s="315"/>
      <c r="AZ55" s="315"/>
      <c r="BA55" s="315"/>
      <c r="BB55" s="316"/>
      <c r="DN55" s="133"/>
      <c r="DO55" s="133"/>
      <c r="DP55" s="133"/>
      <c r="DQ55" s="133"/>
      <c r="DR55" s="133"/>
      <c r="DS55" s="133"/>
      <c r="DT55" s="133"/>
      <c r="DU55" s="133"/>
      <c r="DV55" s="133"/>
      <c r="DW55" s="133"/>
      <c r="DX55" s="133"/>
      <c r="DY55" s="133"/>
      <c r="DZ55" s="133"/>
      <c r="EA55" s="133"/>
      <c r="EB55" s="133"/>
      <c r="EC55" s="133"/>
      <c r="ED55" s="133"/>
      <c r="EE55" s="133"/>
      <c r="EF55" s="133"/>
      <c r="EG55" s="133"/>
      <c r="EH55" s="133"/>
      <c r="EI55" s="133"/>
      <c r="EJ55" s="133"/>
      <c r="EK55" s="133"/>
      <c r="EL55" s="133"/>
      <c r="EM55" s="133"/>
      <c r="EN55" s="133"/>
      <c r="EO55" s="133"/>
      <c r="EP55" s="133"/>
      <c r="EQ55" s="133"/>
      <c r="ER55" s="133"/>
      <c r="ES55" s="133"/>
      <c r="ET55" s="133"/>
      <c r="EU55" s="133"/>
      <c r="EV55" s="133"/>
      <c r="EW55" s="133"/>
      <c r="EX55" s="133"/>
      <c r="EY55" s="133"/>
      <c r="EZ55" s="133"/>
      <c r="FA55" s="133"/>
      <c r="FB55" s="133"/>
      <c r="FC55" s="133"/>
      <c r="FD55" s="133"/>
      <c r="FE55" s="133"/>
      <c r="FF55" s="133"/>
      <c r="FG55" s="133"/>
      <c r="FH55" s="133"/>
      <c r="FI55" s="133"/>
      <c r="FJ55" s="133"/>
      <c r="FK55" s="133"/>
      <c r="FL55" s="133"/>
      <c r="FM55" s="300"/>
      <c r="FN55" s="300"/>
      <c r="FO55" s="300"/>
      <c r="FP55" s="300"/>
      <c r="FQ55" s="300"/>
      <c r="FR55" s="300"/>
      <c r="FS55" s="300"/>
    </row>
    <row r="56" spans="1:174" ht="11.25" customHeight="1">
      <c r="A56" s="312" t="s">
        <v>107</v>
      </c>
      <c r="B56" s="313"/>
      <c r="C56" s="313"/>
      <c r="D56" s="313"/>
      <c r="E56" s="313"/>
      <c r="F56" s="313"/>
      <c r="G56" s="313"/>
      <c r="H56" s="313"/>
      <c r="I56" s="313"/>
      <c r="J56" s="313"/>
      <c r="K56" s="313"/>
      <c r="L56" s="313"/>
      <c r="M56" s="313"/>
      <c r="N56" s="306">
        <f>IF('入力票4'!AI20="","",'入力票4'!AI20)</f>
      </c>
      <c r="O56" s="307"/>
      <c r="P56" s="307"/>
      <c r="Q56" s="307"/>
      <c r="R56" s="307"/>
      <c r="S56" s="307"/>
      <c r="T56" s="307"/>
      <c r="U56" s="307"/>
      <c r="V56" s="307"/>
      <c r="W56" s="307"/>
      <c r="X56" s="307"/>
      <c r="Y56" s="307"/>
      <c r="Z56" s="307"/>
      <c r="AA56" s="308"/>
      <c r="AB56" s="309" t="s">
        <v>111</v>
      </c>
      <c r="AC56" s="310"/>
      <c r="AD56" s="310"/>
      <c r="AE56" s="310"/>
      <c r="AF56" s="310"/>
      <c r="AG56" s="310"/>
      <c r="AH56" s="310"/>
      <c r="AI56" s="310"/>
      <c r="AJ56" s="310"/>
      <c r="AK56" s="310"/>
      <c r="AL56" s="310"/>
      <c r="AM56" s="310"/>
      <c r="AN56" s="311"/>
      <c r="AO56" s="331">
        <f>c!C137</f>
      </c>
      <c r="AP56" s="287"/>
      <c r="AQ56" s="287"/>
      <c r="AR56" s="287"/>
      <c r="AS56" s="287"/>
      <c r="AT56" s="287"/>
      <c r="AU56" s="287"/>
      <c r="AV56" s="287"/>
      <c r="AW56" s="287"/>
      <c r="AX56" s="287"/>
      <c r="AY56" s="287"/>
      <c r="AZ56" s="287"/>
      <c r="BA56" s="287"/>
      <c r="BB56" s="288"/>
      <c r="DL56" s="23" t="s">
        <v>378</v>
      </c>
      <c r="EZ56" s="13"/>
      <c r="FK56" s="13"/>
      <c r="FQ56" s="13"/>
      <c r="FR56" s="13"/>
    </row>
    <row r="57" ht="11.25" customHeight="1"/>
    <row r="58" ht="11.25" customHeight="1"/>
    <row r="59" ht="11.25" customHeight="1"/>
    <row r="60" ht="11.25" customHeight="1"/>
    <row r="63" ht="11.25" customHeight="1"/>
    <row r="67"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81" spans="115:116" ht="11.25" customHeight="1">
      <c r="DK81" s="13"/>
      <c r="DL81" s="13"/>
    </row>
    <row r="82" ht="11.25" customHeight="1"/>
    <row r="83" ht="11.25" customHeight="1"/>
    <row r="84" ht="11.25" customHeight="1"/>
    <row r="86" spans="57:102" ht="11.25">
      <c r="BE86" s="67"/>
      <c r="BF86" s="67"/>
      <c r="BG86" s="67"/>
      <c r="BH86" s="67"/>
      <c r="BI86" s="67"/>
      <c r="BJ86" s="67"/>
      <c r="BK86" s="67"/>
      <c r="BL86" s="67"/>
      <c r="BM86" s="67"/>
      <c r="BN86" s="67"/>
      <c r="BO86" s="67"/>
      <c r="CD86" s="13"/>
      <c r="CE86" s="67"/>
      <c r="CF86" s="67"/>
      <c r="CG86" s="67"/>
      <c r="CH86" s="67"/>
      <c r="CI86" s="67"/>
      <c r="CJ86" s="67"/>
      <c r="CK86" s="67"/>
      <c r="CL86" s="67"/>
      <c r="CM86" s="67"/>
      <c r="CN86" s="67"/>
      <c r="CO86" s="67"/>
      <c r="CP86" s="67"/>
      <c r="CQ86" s="67"/>
      <c r="CR86" s="67"/>
      <c r="CS86" s="67"/>
      <c r="CT86" s="67"/>
      <c r="CU86" s="67"/>
      <c r="CV86" s="67"/>
      <c r="CW86" s="67"/>
      <c r="CX86" s="67"/>
    </row>
  </sheetData>
  <sheetProtection password="C7DA" sheet="1" selectLockedCells="1" selectUnlockedCells="1"/>
  <mergeCells count="574">
    <mergeCell ref="CN44:CS44"/>
    <mergeCell ref="CT44:CY44"/>
    <mergeCell ref="CZ44:DE44"/>
    <mergeCell ref="DF44:DL44"/>
    <mergeCell ref="FA29:FL29"/>
    <mergeCell ref="F44:AB44"/>
    <mergeCell ref="AC44:AL44"/>
    <mergeCell ref="AM44:AZ44"/>
    <mergeCell ref="BA44:BG44"/>
    <mergeCell ref="BH44:BU44"/>
    <mergeCell ref="BV45:CA45"/>
    <mergeCell ref="DP51:EZ51"/>
    <mergeCell ref="DP52:EZ52"/>
    <mergeCell ref="FA52:FL52"/>
    <mergeCell ref="FA39:FL39"/>
    <mergeCell ref="FA43:FL43"/>
    <mergeCell ref="FA44:FL44"/>
    <mergeCell ref="DP46:EZ46"/>
    <mergeCell ref="DN49:FF49"/>
    <mergeCell ref="CE49:CY49"/>
    <mergeCell ref="AO52:BB52"/>
    <mergeCell ref="BC53:BQ53"/>
    <mergeCell ref="N52:AA52"/>
    <mergeCell ref="AB53:AN53"/>
    <mergeCell ref="AO55:BB55"/>
    <mergeCell ref="N54:AA54"/>
    <mergeCell ref="AO54:BB54"/>
    <mergeCell ref="DP35:EZ35"/>
    <mergeCell ref="AO56:BB56"/>
    <mergeCell ref="DN36:FF36"/>
    <mergeCell ref="DN53:FF53"/>
    <mergeCell ref="FA50:FL50"/>
    <mergeCell ref="DP50:EZ50"/>
    <mergeCell ref="CE53:CY53"/>
    <mergeCell ref="BV44:CA44"/>
    <mergeCell ref="FA35:FL35"/>
    <mergeCell ref="FA46:FL46"/>
    <mergeCell ref="DP40:EZ40"/>
    <mergeCell ref="DP39:EZ39"/>
    <mergeCell ref="FA40:FL40"/>
    <mergeCell ref="DN41:FF41"/>
    <mergeCell ref="CZ46:DE46"/>
    <mergeCell ref="DF46:DL46"/>
    <mergeCell ref="DF42:DL42"/>
    <mergeCell ref="DF40:DL40"/>
    <mergeCell ref="CZ39:DE39"/>
    <mergeCell ref="DF39:DL39"/>
    <mergeCell ref="CB45:CG45"/>
    <mergeCell ref="CN45:CS45"/>
    <mergeCell ref="FM49:FS49"/>
    <mergeCell ref="FA51:FL51"/>
    <mergeCell ref="AB49:AN49"/>
    <mergeCell ref="A49:M49"/>
    <mergeCell ref="CZ49:DL49"/>
    <mergeCell ref="CZ50:DL50"/>
    <mergeCell ref="N49:AA49"/>
    <mergeCell ref="AO49:BB49"/>
    <mergeCell ref="DP48:EZ48"/>
    <mergeCell ref="FA48:FL48"/>
    <mergeCell ref="AB51:AN51"/>
    <mergeCell ref="BR52:CD52"/>
    <mergeCell ref="BC49:BQ49"/>
    <mergeCell ref="A47:AL47"/>
    <mergeCell ref="AB50:AN50"/>
    <mergeCell ref="N51:AA51"/>
    <mergeCell ref="BR51:CD51"/>
    <mergeCell ref="BC51:BQ51"/>
    <mergeCell ref="AO50:BB50"/>
    <mergeCell ref="AO51:BB51"/>
    <mergeCell ref="AB54:AN54"/>
    <mergeCell ref="AO53:BB53"/>
    <mergeCell ref="FM55:FS55"/>
    <mergeCell ref="DN55:FL55"/>
    <mergeCell ref="BC54:CY54"/>
    <mergeCell ref="CZ52:DL52"/>
    <mergeCell ref="AB55:AN55"/>
    <mergeCell ref="AB52:AN52"/>
    <mergeCell ref="AB56:AN56"/>
    <mergeCell ref="CZ54:DL54"/>
    <mergeCell ref="FM54:FS54"/>
    <mergeCell ref="FM53:FS53"/>
    <mergeCell ref="A56:M56"/>
    <mergeCell ref="N53:AA53"/>
    <mergeCell ref="N55:AA55"/>
    <mergeCell ref="CZ53:DL53"/>
    <mergeCell ref="BR53:CD53"/>
    <mergeCell ref="DN54:FL54"/>
    <mergeCell ref="N50:AA50"/>
    <mergeCell ref="A50:M50"/>
    <mergeCell ref="A51:M51"/>
    <mergeCell ref="N56:AA56"/>
    <mergeCell ref="A52:M52"/>
    <mergeCell ref="A54:M54"/>
    <mergeCell ref="A55:M55"/>
    <mergeCell ref="A53:M53"/>
    <mergeCell ref="FM41:FS41"/>
    <mergeCell ref="FM47:FS47"/>
    <mergeCell ref="DP42:EZ42"/>
    <mergeCell ref="FA42:FL42"/>
    <mergeCell ref="DP43:EZ43"/>
    <mergeCell ref="DP44:EZ44"/>
    <mergeCell ref="DN45:FF45"/>
    <mergeCell ref="DN47:FF47"/>
    <mergeCell ref="FM45:FS45"/>
    <mergeCell ref="FM36:FS36"/>
    <mergeCell ref="DP37:EZ37"/>
    <mergeCell ref="FA37:FL37"/>
    <mergeCell ref="DN38:FF38"/>
    <mergeCell ref="FM38:FS38"/>
    <mergeCell ref="DP22:EZ22"/>
    <mergeCell ref="FA22:FL22"/>
    <mergeCell ref="DN33:FF33"/>
    <mergeCell ref="FM33:FS33"/>
    <mergeCell ref="DP34:EZ34"/>
    <mergeCell ref="FA34:FL34"/>
    <mergeCell ref="DP19:EZ19"/>
    <mergeCell ref="FA19:FL19"/>
    <mergeCell ref="DP20:EZ20"/>
    <mergeCell ref="FA20:FL20"/>
    <mergeCell ref="DP18:EZ18"/>
    <mergeCell ref="FA18:FL18"/>
    <mergeCell ref="DP21:EZ21"/>
    <mergeCell ref="FA21:FL21"/>
    <mergeCell ref="DP23:EZ23"/>
    <mergeCell ref="FM12:FS12"/>
    <mergeCell ref="DP17:EZ17"/>
    <mergeCell ref="FA17:FL17"/>
    <mergeCell ref="DN13:EZ13"/>
    <mergeCell ref="FA13:FL13"/>
    <mergeCell ref="FM13:FS13"/>
    <mergeCell ref="DN14:FL14"/>
    <mergeCell ref="FM14:FS14"/>
    <mergeCell ref="DN11:EZ11"/>
    <mergeCell ref="FA11:FL11"/>
    <mergeCell ref="FM11:FS11"/>
    <mergeCell ref="DN16:EZ16"/>
    <mergeCell ref="CT15:CY15"/>
    <mergeCell ref="CZ15:DE15"/>
    <mergeCell ref="DF15:DL15"/>
    <mergeCell ref="CT14:CY14"/>
    <mergeCell ref="DN12:EZ12"/>
    <mergeCell ref="FA12:FL12"/>
    <mergeCell ref="AM47:AZ47"/>
    <mergeCell ref="BH47:BU47"/>
    <mergeCell ref="BV47:CA47"/>
    <mergeCell ref="CB47:CG47"/>
    <mergeCell ref="CZ47:DE47"/>
    <mergeCell ref="CT46:CY46"/>
    <mergeCell ref="CN47:CS47"/>
    <mergeCell ref="CT47:CY47"/>
    <mergeCell ref="CH47:CM47"/>
    <mergeCell ref="F46:AB46"/>
    <mergeCell ref="AC46:AL46"/>
    <mergeCell ref="AM46:AZ46"/>
    <mergeCell ref="BA46:BG46"/>
    <mergeCell ref="BH46:BU46"/>
    <mergeCell ref="BV46:CA46"/>
    <mergeCell ref="CT45:CY45"/>
    <mergeCell ref="CZ45:DE45"/>
    <mergeCell ref="DF45:DL45"/>
    <mergeCell ref="CH45:CM45"/>
    <mergeCell ref="CB43:CG43"/>
    <mergeCell ref="CN43:CS43"/>
    <mergeCell ref="CT43:CY43"/>
    <mergeCell ref="CZ43:DE43"/>
    <mergeCell ref="DF43:DL43"/>
    <mergeCell ref="CB44:CG44"/>
    <mergeCell ref="F45:AB45"/>
    <mergeCell ref="AC45:AL45"/>
    <mergeCell ref="AM45:AZ45"/>
    <mergeCell ref="BA45:BG45"/>
    <mergeCell ref="BH45:BU45"/>
    <mergeCell ref="F43:AB43"/>
    <mergeCell ref="AC43:AL43"/>
    <mergeCell ref="AM43:AZ43"/>
    <mergeCell ref="BA43:BG43"/>
    <mergeCell ref="BH43:BU43"/>
    <mergeCell ref="CZ41:DE41"/>
    <mergeCell ref="DF41:DL41"/>
    <mergeCell ref="CH42:CM42"/>
    <mergeCell ref="BV43:CA43"/>
    <mergeCell ref="BV42:CA42"/>
    <mergeCell ref="CB42:CG42"/>
    <mergeCell ref="CN42:CS42"/>
    <mergeCell ref="CT42:CY42"/>
    <mergeCell ref="CZ42:DE42"/>
    <mergeCell ref="CH43:CM43"/>
    <mergeCell ref="AM41:AZ41"/>
    <mergeCell ref="BA41:BG41"/>
    <mergeCell ref="BH41:BU41"/>
    <mergeCell ref="CB41:CG41"/>
    <mergeCell ref="CN41:CS41"/>
    <mergeCell ref="CT41:CY41"/>
    <mergeCell ref="CB40:CG40"/>
    <mergeCell ref="CN40:CS40"/>
    <mergeCell ref="CT40:CY40"/>
    <mergeCell ref="F42:AB42"/>
    <mergeCell ref="AC42:AL42"/>
    <mergeCell ref="AM42:AZ42"/>
    <mergeCell ref="BA42:BG42"/>
    <mergeCell ref="BH42:BU42"/>
    <mergeCell ref="F41:AB41"/>
    <mergeCell ref="AC41:AL41"/>
    <mergeCell ref="CZ40:DE40"/>
    <mergeCell ref="CH41:CM41"/>
    <mergeCell ref="F40:AB40"/>
    <mergeCell ref="AC40:AL40"/>
    <mergeCell ref="AM40:AZ40"/>
    <mergeCell ref="BA40:BG40"/>
    <mergeCell ref="BH40:BU40"/>
    <mergeCell ref="CH40:CM40"/>
    <mergeCell ref="BV41:CA41"/>
    <mergeCell ref="BV40:CA40"/>
    <mergeCell ref="F39:AB39"/>
    <mergeCell ref="AC39:AL39"/>
    <mergeCell ref="AM39:AZ39"/>
    <mergeCell ref="BA39:BG39"/>
    <mergeCell ref="BH39:BU39"/>
    <mergeCell ref="BV39:CA39"/>
    <mergeCell ref="BV38:CA38"/>
    <mergeCell ref="CB38:CG38"/>
    <mergeCell ref="CN38:CS38"/>
    <mergeCell ref="CT38:CY38"/>
    <mergeCell ref="CZ38:DE38"/>
    <mergeCell ref="CH39:CM39"/>
    <mergeCell ref="CB39:CG39"/>
    <mergeCell ref="CN39:CS39"/>
    <mergeCell ref="CT39:CY39"/>
    <mergeCell ref="DF38:DL38"/>
    <mergeCell ref="CB37:CG37"/>
    <mergeCell ref="CN37:CS37"/>
    <mergeCell ref="CT37:CY37"/>
    <mergeCell ref="CZ37:DE37"/>
    <mergeCell ref="DF37:DL37"/>
    <mergeCell ref="CH38:CM38"/>
    <mergeCell ref="F38:AB38"/>
    <mergeCell ref="AC38:AL38"/>
    <mergeCell ref="AM38:AZ38"/>
    <mergeCell ref="BA38:BG38"/>
    <mergeCell ref="BH38:BU38"/>
    <mergeCell ref="F37:AB37"/>
    <mergeCell ref="AC37:AL37"/>
    <mergeCell ref="AM37:AZ37"/>
    <mergeCell ref="BA37:BG37"/>
    <mergeCell ref="BH37:BU37"/>
    <mergeCell ref="BV37:CA37"/>
    <mergeCell ref="BV36:CA36"/>
    <mergeCell ref="CB36:CG36"/>
    <mergeCell ref="CN36:CS36"/>
    <mergeCell ref="CT36:CY36"/>
    <mergeCell ref="CZ36:DE36"/>
    <mergeCell ref="CH37:CM37"/>
    <mergeCell ref="DF36:DL36"/>
    <mergeCell ref="CB35:CG35"/>
    <mergeCell ref="CN35:CS35"/>
    <mergeCell ref="CT35:CY35"/>
    <mergeCell ref="CZ35:DE35"/>
    <mergeCell ref="DF35:DL35"/>
    <mergeCell ref="CH36:CM36"/>
    <mergeCell ref="F36:AB36"/>
    <mergeCell ref="AC36:AL36"/>
    <mergeCell ref="AM36:AZ36"/>
    <mergeCell ref="BA36:BG36"/>
    <mergeCell ref="BH36:BU36"/>
    <mergeCell ref="F35:AB35"/>
    <mergeCell ref="AC35:AL35"/>
    <mergeCell ref="AM35:AZ35"/>
    <mergeCell ref="BA35:BG35"/>
    <mergeCell ref="BH35:BU35"/>
    <mergeCell ref="BV35:CA35"/>
    <mergeCell ref="BV34:CA34"/>
    <mergeCell ref="CB34:CG34"/>
    <mergeCell ref="CN34:CS34"/>
    <mergeCell ref="CT34:CY34"/>
    <mergeCell ref="CZ34:DE34"/>
    <mergeCell ref="CH35:CM35"/>
    <mergeCell ref="DF34:DL34"/>
    <mergeCell ref="CB33:CG33"/>
    <mergeCell ref="CN33:CS33"/>
    <mergeCell ref="CT33:CY33"/>
    <mergeCell ref="CZ33:DE33"/>
    <mergeCell ref="DF33:DL33"/>
    <mergeCell ref="CH34:CM34"/>
    <mergeCell ref="F34:AB34"/>
    <mergeCell ref="AC34:AL34"/>
    <mergeCell ref="AM34:AZ34"/>
    <mergeCell ref="BA34:BG34"/>
    <mergeCell ref="BH34:BU34"/>
    <mergeCell ref="F33:AB33"/>
    <mergeCell ref="AC33:AL33"/>
    <mergeCell ref="AM33:AZ33"/>
    <mergeCell ref="BA33:BG33"/>
    <mergeCell ref="BH33:BU33"/>
    <mergeCell ref="BV32:CA32"/>
    <mergeCell ref="CB32:CG32"/>
    <mergeCell ref="CN32:CS32"/>
    <mergeCell ref="CT32:CY32"/>
    <mergeCell ref="CZ32:DE32"/>
    <mergeCell ref="CH33:CM33"/>
    <mergeCell ref="BV33:CA33"/>
    <mergeCell ref="DF32:DL32"/>
    <mergeCell ref="CB31:CG31"/>
    <mergeCell ref="CN31:CS31"/>
    <mergeCell ref="CT31:CY31"/>
    <mergeCell ref="CZ31:DE31"/>
    <mergeCell ref="DF31:DL31"/>
    <mergeCell ref="CH32:CM32"/>
    <mergeCell ref="F32:AB32"/>
    <mergeCell ref="AC32:AL32"/>
    <mergeCell ref="AM32:AZ32"/>
    <mergeCell ref="BA32:BG32"/>
    <mergeCell ref="BH32:BU32"/>
    <mergeCell ref="F31:AB31"/>
    <mergeCell ref="AC31:AL31"/>
    <mergeCell ref="AM31:AZ31"/>
    <mergeCell ref="BA31:BG31"/>
    <mergeCell ref="BH31:BU31"/>
    <mergeCell ref="BV31:CA31"/>
    <mergeCell ref="BV30:CA30"/>
    <mergeCell ref="CB30:CG30"/>
    <mergeCell ref="CN30:CS30"/>
    <mergeCell ref="CT30:CY30"/>
    <mergeCell ref="CZ30:DE30"/>
    <mergeCell ref="CH31:CM31"/>
    <mergeCell ref="DF30:DL30"/>
    <mergeCell ref="CB29:CG29"/>
    <mergeCell ref="CN29:CS29"/>
    <mergeCell ref="CT29:CY29"/>
    <mergeCell ref="CZ29:DE29"/>
    <mergeCell ref="DF29:DL29"/>
    <mergeCell ref="CH30:CM30"/>
    <mergeCell ref="F30:AB30"/>
    <mergeCell ref="AC30:AL30"/>
    <mergeCell ref="AM30:AZ30"/>
    <mergeCell ref="BA30:BG30"/>
    <mergeCell ref="BH30:BU30"/>
    <mergeCell ref="F29:AB29"/>
    <mergeCell ref="AC29:AL29"/>
    <mergeCell ref="AM29:AZ29"/>
    <mergeCell ref="BA29:BG29"/>
    <mergeCell ref="BH29:BU29"/>
    <mergeCell ref="CZ27:DE27"/>
    <mergeCell ref="DF27:DL27"/>
    <mergeCell ref="CH28:CM28"/>
    <mergeCell ref="BV29:CA29"/>
    <mergeCell ref="BV28:CA28"/>
    <mergeCell ref="CB28:CG28"/>
    <mergeCell ref="CN28:CS28"/>
    <mergeCell ref="CT28:CY28"/>
    <mergeCell ref="CZ28:DE28"/>
    <mergeCell ref="CH29:CM29"/>
    <mergeCell ref="F28:AB28"/>
    <mergeCell ref="AC28:AL28"/>
    <mergeCell ref="AM28:AZ28"/>
    <mergeCell ref="BA28:BG28"/>
    <mergeCell ref="BH28:BU28"/>
    <mergeCell ref="H27:AB27"/>
    <mergeCell ref="AC27:AL27"/>
    <mergeCell ref="AM27:AZ27"/>
    <mergeCell ref="BA27:BG27"/>
    <mergeCell ref="BH27:BU27"/>
    <mergeCell ref="BV27:CA27"/>
    <mergeCell ref="BV26:CA26"/>
    <mergeCell ref="CB26:CG26"/>
    <mergeCell ref="CN26:CS26"/>
    <mergeCell ref="CT26:CY26"/>
    <mergeCell ref="CZ26:DE26"/>
    <mergeCell ref="CH27:CM27"/>
    <mergeCell ref="CB27:CG27"/>
    <mergeCell ref="CN27:CS27"/>
    <mergeCell ref="CT27:CY27"/>
    <mergeCell ref="DF26:DL26"/>
    <mergeCell ref="CB25:CG25"/>
    <mergeCell ref="CN25:CS25"/>
    <mergeCell ref="CT25:CY25"/>
    <mergeCell ref="CZ25:DE25"/>
    <mergeCell ref="DF25:DL25"/>
    <mergeCell ref="CH26:CM26"/>
    <mergeCell ref="F26:AB26"/>
    <mergeCell ref="AC26:AL26"/>
    <mergeCell ref="AM26:AZ26"/>
    <mergeCell ref="BA26:BG26"/>
    <mergeCell ref="BH26:BU26"/>
    <mergeCell ref="F25:AB25"/>
    <mergeCell ref="BA25:BG25"/>
    <mergeCell ref="BH25:BU25"/>
    <mergeCell ref="AC25:AL25"/>
    <mergeCell ref="AM25:AZ25"/>
    <mergeCell ref="CN24:CS24"/>
    <mergeCell ref="CT24:CY24"/>
    <mergeCell ref="CZ24:DE24"/>
    <mergeCell ref="CH25:CM25"/>
    <mergeCell ref="BA23:BG23"/>
    <mergeCell ref="BH23:BU23"/>
    <mergeCell ref="CH24:CM24"/>
    <mergeCell ref="BV25:CA25"/>
    <mergeCell ref="BV24:CA24"/>
    <mergeCell ref="CB24:CG24"/>
    <mergeCell ref="F24:AB24"/>
    <mergeCell ref="AC24:AL24"/>
    <mergeCell ref="AM24:AZ24"/>
    <mergeCell ref="BA24:BG24"/>
    <mergeCell ref="BH24:BU24"/>
    <mergeCell ref="F23:AB23"/>
    <mergeCell ref="AC23:AL23"/>
    <mergeCell ref="AM23:AZ23"/>
    <mergeCell ref="CH22:CM22"/>
    <mergeCell ref="BV23:CA23"/>
    <mergeCell ref="BV22:CA22"/>
    <mergeCell ref="CB22:CG22"/>
    <mergeCell ref="CN22:CS22"/>
    <mergeCell ref="CT22:CY22"/>
    <mergeCell ref="CH23:CM23"/>
    <mergeCell ref="CB23:CG23"/>
    <mergeCell ref="CN23:CS23"/>
    <mergeCell ref="CT23:CY23"/>
    <mergeCell ref="F22:AB22"/>
    <mergeCell ref="AC22:AL22"/>
    <mergeCell ref="AM22:AZ22"/>
    <mergeCell ref="BA22:BG22"/>
    <mergeCell ref="BH22:BU22"/>
    <mergeCell ref="F21:AB21"/>
    <mergeCell ref="AC21:AL21"/>
    <mergeCell ref="AM21:AZ21"/>
    <mergeCell ref="BA21:BG21"/>
    <mergeCell ref="BH21:BU21"/>
    <mergeCell ref="DF19:DL19"/>
    <mergeCell ref="BV21:CA21"/>
    <mergeCell ref="BV20:CA20"/>
    <mergeCell ref="CB20:CG20"/>
    <mergeCell ref="CN20:CS20"/>
    <mergeCell ref="CT20:CY20"/>
    <mergeCell ref="CB21:CG21"/>
    <mergeCell ref="CN21:CS21"/>
    <mergeCell ref="CT21:CY21"/>
    <mergeCell ref="CZ21:DE21"/>
    <mergeCell ref="H20:AB20"/>
    <mergeCell ref="AC20:AL20"/>
    <mergeCell ref="AM20:AZ20"/>
    <mergeCell ref="BA20:BG20"/>
    <mergeCell ref="BH20:BU20"/>
    <mergeCell ref="F19:AB19"/>
    <mergeCell ref="AC19:AL19"/>
    <mergeCell ref="AM19:AZ19"/>
    <mergeCell ref="BA19:BG19"/>
    <mergeCell ref="BH19:BU19"/>
    <mergeCell ref="DF17:DL17"/>
    <mergeCell ref="BV19:CA19"/>
    <mergeCell ref="BV18:CA18"/>
    <mergeCell ref="CB18:CG18"/>
    <mergeCell ref="CN18:CS18"/>
    <mergeCell ref="CT18:CY18"/>
    <mergeCell ref="CB19:CG19"/>
    <mergeCell ref="CN19:CS19"/>
    <mergeCell ref="CT19:CY19"/>
    <mergeCell ref="CZ19:DE19"/>
    <mergeCell ref="F16:AB16"/>
    <mergeCell ref="F18:AB18"/>
    <mergeCell ref="AC18:AL18"/>
    <mergeCell ref="AM18:AZ18"/>
    <mergeCell ref="BA18:BG18"/>
    <mergeCell ref="BH18:BU18"/>
    <mergeCell ref="AC16:AL16"/>
    <mergeCell ref="AM16:AZ16"/>
    <mergeCell ref="BA16:BG16"/>
    <mergeCell ref="BH16:BU16"/>
    <mergeCell ref="F17:AB17"/>
    <mergeCell ref="AC17:AL17"/>
    <mergeCell ref="AM17:AZ17"/>
    <mergeCell ref="BA17:BG17"/>
    <mergeCell ref="BH17:BU17"/>
    <mergeCell ref="BV17:CA17"/>
    <mergeCell ref="H15:AB15"/>
    <mergeCell ref="AC15:AL15"/>
    <mergeCell ref="AM15:AZ15"/>
    <mergeCell ref="BA15:BG15"/>
    <mergeCell ref="BH15:BU15"/>
    <mergeCell ref="BV15:CA15"/>
    <mergeCell ref="AC11:AL13"/>
    <mergeCell ref="CT13:CY13"/>
    <mergeCell ref="BV16:CA16"/>
    <mergeCell ref="CB16:CG16"/>
    <mergeCell ref="CZ14:DE14"/>
    <mergeCell ref="DF14:DL14"/>
    <mergeCell ref="CB14:CG14"/>
    <mergeCell ref="CN14:CS14"/>
    <mergeCell ref="CB15:CG15"/>
    <mergeCell ref="CN15:CS15"/>
    <mergeCell ref="F14:AB14"/>
    <mergeCell ref="AC14:AL14"/>
    <mergeCell ref="AM14:AZ14"/>
    <mergeCell ref="BA14:BG14"/>
    <mergeCell ref="BH14:BU14"/>
    <mergeCell ref="CH14:CM14"/>
    <mergeCell ref="CS7:DL7"/>
    <mergeCell ref="CH44:CM44"/>
    <mergeCell ref="CH15:CM15"/>
    <mergeCell ref="DF12:DL12"/>
    <mergeCell ref="AM11:BG11"/>
    <mergeCell ref="BH11:DL11"/>
    <mergeCell ref="CZ13:DE13"/>
    <mergeCell ref="BV14:CA14"/>
    <mergeCell ref="BA13:BG13"/>
    <mergeCell ref="CZ17:DE17"/>
    <mergeCell ref="CH13:CM13"/>
    <mergeCell ref="CH46:CM46"/>
    <mergeCell ref="CT16:CY16"/>
    <mergeCell ref="CN46:CS46"/>
    <mergeCell ref="A7:AN7"/>
    <mergeCell ref="A12:AB12"/>
    <mergeCell ref="BA12:BG12"/>
    <mergeCell ref="BH12:BU13"/>
    <mergeCell ref="BV12:DE12"/>
    <mergeCell ref="CN13:CS13"/>
    <mergeCell ref="BP4:CP4"/>
    <mergeCell ref="CS4:DK4"/>
    <mergeCell ref="BP5:CP5"/>
    <mergeCell ref="CS5:DK5"/>
    <mergeCell ref="BP7:CP7"/>
    <mergeCell ref="CH16:CM16"/>
    <mergeCell ref="DF16:DL16"/>
    <mergeCell ref="CN16:CS16"/>
    <mergeCell ref="DF13:DL13"/>
    <mergeCell ref="BV13:CA13"/>
    <mergeCell ref="BC50:BQ50"/>
    <mergeCell ref="CE50:CY50"/>
    <mergeCell ref="BR49:CD49"/>
    <mergeCell ref="CB46:CG46"/>
    <mergeCell ref="CZ16:DE16"/>
    <mergeCell ref="CB17:CG17"/>
    <mergeCell ref="CN17:CS17"/>
    <mergeCell ref="CT17:CY17"/>
    <mergeCell ref="CZ23:DE23"/>
    <mergeCell ref="BR50:CD50"/>
    <mergeCell ref="CE51:CY51"/>
    <mergeCell ref="BC52:BQ52"/>
    <mergeCell ref="CE52:CY52"/>
    <mergeCell ref="CZ22:DE22"/>
    <mergeCell ref="BP8:CP8"/>
    <mergeCell ref="CS8:DL8"/>
    <mergeCell ref="CH17:CM17"/>
    <mergeCell ref="CH18:CM18"/>
    <mergeCell ref="CH19:CM19"/>
    <mergeCell ref="CB13:CG13"/>
    <mergeCell ref="CZ51:DL51"/>
    <mergeCell ref="DP32:EZ32"/>
    <mergeCell ref="DF18:DL18"/>
    <mergeCell ref="CZ18:DE18"/>
    <mergeCell ref="DF20:DL20"/>
    <mergeCell ref="DP26:EZ26"/>
    <mergeCell ref="DP27:EZ27"/>
    <mergeCell ref="CZ20:DE20"/>
    <mergeCell ref="DF22:DL22"/>
    <mergeCell ref="DP29:EZ29"/>
    <mergeCell ref="DF28:DL28"/>
    <mergeCell ref="CH20:CM20"/>
    <mergeCell ref="FA23:FL23"/>
    <mergeCell ref="DP24:EZ24"/>
    <mergeCell ref="FA24:FL24"/>
    <mergeCell ref="DP25:EZ25"/>
    <mergeCell ref="FA25:FL25"/>
    <mergeCell ref="CH21:CM21"/>
    <mergeCell ref="DF24:DL24"/>
    <mergeCell ref="DF21:DL21"/>
    <mergeCell ref="DF23:DL23"/>
    <mergeCell ref="FA26:FL26"/>
    <mergeCell ref="FA32:FL32"/>
    <mergeCell ref="FA27:FL27"/>
    <mergeCell ref="DP28:EZ28"/>
    <mergeCell ref="FA28:FL28"/>
    <mergeCell ref="DP30:EZ30"/>
    <mergeCell ref="FA30:FL30"/>
    <mergeCell ref="DP31:EZ31"/>
    <mergeCell ref="FA31:FL31"/>
  </mergeCells>
  <dataValidations count="1">
    <dataValidation allowBlank="1" showInputMessage="1" showErrorMessage="1" imeMode="off" sqref="BR50:BR53 FM14:FS14 FA37:FL37 FA39:FL40 FA42:FL44 FA46:FL46 FA34:FL35 FA48:FL48 FA12:FS13 FA50:FL52 CZ50:CZ54 N50:AA56 AO50:BB56 BH47:DE47 FA17:FS22 BA14:DL46 AC14:AL46 AM14:AZ47 FA25:FL32 FM23:FS55"/>
  </dataValidations>
  <printOptions horizontalCentered="1" verticalCentered="1"/>
  <pageMargins left="0.3937007874015748" right="0.1968503937007874" top="0.3937007874015748" bottom="0.3937007874015748" header="0.31496062992125984" footer="0.31496062992125984"/>
  <pageSetup horizontalDpi="600" verticalDpi="600" orientation="landscape" paperSize="9" scale="94" r:id="rId1"/>
</worksheet>
</file>

<file path=xl/worksheets/sheet8.xml><?xml version="1.0" encoding="utf-8"?>
<worksheet xmlns="http://schemas.openxmlformats.org/spreadsheetml/2006/main" xmlns:r="http://schemas.openxmlformats.org/officeDocument/2006/relationships">
  <dimension ref="A1:FS81"/>
  <sheetViews>
    <sheetView showGridLines="0" showRowColHeaders="0" view="pageBreakPreview" zoomScaleSheetLayoutView="100" zoomScalePageLayoutView="0" workbookViewId="0" topLeftCell="A1">
      <selection activeCell="A1" sqref="A1"/>
    </sheetView>
  </sheetViews>
  <sheetFormatPr defaultColWidth="0.875" defaultRowHeight="13.5"/>
  <cols>
    <col min="1" max="164" width="0.875" style="2" customWidth="1"/>
    <col min="165" max="16384" width="0.875" style="2" customWidth="1"/>
  </cols>
  <sheetData>
    <row r="1" spans="2:116" ht="14.25">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T1" s="22"/>
      <c r="AU1" s="22"/>
      <c r="AV1" s="21" t="s">
        <v>321</v>
      </c>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row>
    <row r="2" spans="2:116" ht="11.25" customHeight="1">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T2" s="22"/>
      <c r="AU2" s="22"/>
      <c r="AV2" s="22" t="s">
        <v>322</v>
      </c>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row>
    <row r="3" ht="11.25" customHeight="1"/>
    <row r="4" spans="68:116" ht="11.25" customHeight="1">
      <c r="BP4" s="117" t="s">
        <v>112</v>
      </c>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S4" s="221">
        <f>IF('入力票1'!O3="","",'入力票1'!O3)</f>
      </c>
      <c r="CT4" s="221"/>
      <c r="CU4" s="221"/>
      <c r="CV4" s="221"/>
      <c r="CW4" s="221"/>
      <c r="CX4" s="221"/>
      <c r="CY4" s="221"/>
      <c r="CZ4" s="221"/>
      <c r="DA4" s="221"/>
      <c r="DB4" s="221"/>
      <c r="DC4" s="221"/>
      <c r="DD4" s="221"/>
      <c r="DE4" s="221"/>
      <c r="DF4" s="221"/>
      <c r="DG4" s="221"/>
      <c r="DH4" s="221"/>
      <c r="DI4" s="221"/>
      <c r="DJ4" s="221"/>
      <c r="DK4" s="221"/>
      <c r="DL4" s="3"/>
    </row>
    <row r="5" spans="68:116" ht="11.25" customHeight="1">
      <c r="BP5" s="117" t="s">
        <v>114</v>
      </c>
      <c r="BQ5" s="117"/>
      <c r="BR5" s="117"/>
      <c r="BS5" s="117"/>
      <c r="BT5" s="117"/>
      <c r="BU5" s="117"/>
      <c r="BV5" s="117"/>
      <c r="BW5" s="117"/>
      <c r="BX5" s="117"/>
      <c r="BY5" s="117"/>
      <c r="BZ5" s="117"/>
      <c r="CA5" s="117"/>
      <c r="CB5" s="117"/>
      <c r="CC5" s="117"/>
      <c r="CD5" s="117"/>
      <c r="CE5" s="117"/>
      <c r="CF5" s="117"/>
      <c r="CG5" s="117"/>
      <c r="CH5" s="117"/>
      <c r="CI5" s="117"/>
      <c r="CJ5" s="117"/>
      <c r="CK5" s="117"/>
      <c r="CL5" s="117"/>
      <c r="CM5" s="117"/>
      <c r="CN5" s="117"/>
      <c r="CO5" s="117"/>
      <c r="CP5" s="117"/>
      <c r="CS5" s="222">
        <f>IF('入力票1'!O5="","",'入力票1'!O5)</f>
      </c>
      <c r="CT5" s="222"/>
      <c r="CU5" s="222"/>
      <c r="CV5" s="222"/>
      <c r="CW5" s="222"/>
      <c r="CX5" s="222"/>
      <c r="CY5" s="222"/>
      <c r="CZ5" s="222"/>
      <c r="DA5" s="222"/>
      <c r="DB5" s="222"/>
      <c r="DC5" s="222"/>
      <c r="DD5" s="222"/>
      <c r="DE5" s="222"/>
      <c r="DF5" s="222"/>
      <c r="DG5" s="222"/>
      <c r="DH5" s="222"/>
      <c r="DI5" s="222"/>
      <c r="DJ5" s="222"/>
      <c r="DK5" s="222"/>
      <c r="DL5" s="3"/>
    </row>
    <row r="6" spans="68:116" ht="11.25" customHeight="1">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S6" s="75"/>
      <c r="CT6" s="75"/>
      <c r="CU6" s="75"/>
      <c r="CV6" s="75"/>
      <c r="CW6" s="75"/>
      <c r="CX6" s="75"/>
      <c r="CY6" s="75"/>
      <c r="CZ6" s="75"/>
      <c r="DA6" s="75"/>
      <c r="DB6" s="75"/>
      <c r="DC6" s="75"/>
      <c r="DD6" s="75"/>
      <c r="DE6" s="75"/>
      <c r="DF6" s="75"/>
      <c r="DG6" s="75"/>
      <c r="DH6" s="75"/>
      <c r="DI6" s="75"/>
      <c r="DJ6" s="75"/>
      <c r="DK6" s="75"/>
      <c r="DL6" s="3"/>
    </row>
    <row r="7" spans="1:116" ht="11.25" customHeight="1">
      <c r="A7" s="227">
        <f>IF('入力票1'!O7="","",'入力票1'!O7)</f>
      </c>
      <c r="B7" s="227"/>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Q7" s="2" t="s">
        <v>113</v>
      </c>
      <c r="BP7" s="117" t="s">
        <v>115</v>
      </c>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S7" s="233">
        <f>IF('入力票4'!CE17="","",'入力票4'!CE17)</f>
      </c>
      <c r="CT7" s="233"/>
      <c r="CU7" s="233"/>
      <c r="CV7" s="233"/>
      <c r="CW7" s="233"/>
      <c r="CX7" s="233"/>
      <c r="CY7" s="233"/>
      <c r="CZ7" s="233"/>
      <c r="DA7" s="233"/>
      <c r="DB7" s="233"/>
      <c r="DC7" s="233"/>
      <c r="DD7" s="233"/>
      <c r="DE7" s="233"/>
      <c r="DF7" s="233"/>
      <c r="DG7" s="233"/>
      <c r="DH7" s="233"/>
      <c r="DI7" s="233"/>
      <c r="DJ7" s="233"/>
      <c r="DK7" s="233"/>
      <c r="DL7" s="233"/>
    </row>
    <row r="8" spans="68:116" ht="11.25" customHeight="1">
      <c r="BP8" s="117" t="s">
        <v>116</v>
      </c>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S8" s="213">
        <f>IF('入力票4'!U24="","",ROUNDDOWN('入力票4'!U24/SUM('入力票4'!U24:AH25)*100,1))</f>
      </c>
      <c r="CT8" s="213"/>
      <c r="CU8" s="213"/>
      <c r="CV8" s="213"/>
      <c r="CW8" s="213"/>
      <c r="CX8" s="213"/>
      <c r="CY8" s="213"/>
      <c r="CZ8" s="213"/>
      <c r="DA8" s="213"/>
      <c r="DB8" s="213"/>
      <c r="DC8" s="213"/>
      <c r="DD8" s="213"/>
      <c r="DE8" s="213"/>
      <c r="DF8" s="213"/>
      <c r="DG8" s="213"/>
      <c r="DH8" s="213"/>
      <c r="DI8" s="213"/>
      <c r="DJ8" s="213"/>
      <c r="DK8" s="213"/>
      <c r="DL8" s="213"/>
    </row>
    <row r="9" ht="11.25" customHeight="1"/>
    <row r="10" ht="11.25" customHeight="1">
      <c r="DL10" s="23"/>
    </row>
    <row r="11" spans="1:175" ht="11.25" customHeight="1">
      <c r="A11" s="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242" t="s">
        <v>307</v>
      </c>
      <c r="AD11" s="229"/>
      <c r="AE11" s="229"/>
      <c r="AF11" s="229"/>
      <c r="AG11" s="229"/>
      <c r="AH11" s="229"/>
      <c r="AI11" s="229"/>
      <c r="AJ11" s="229"/>
      <c r="AK11" s="229"/>
      <c r="AL11" s="230"/>
      <c r="AM11" s="133" t="s">
        <v>308</v>
      </c>
      <c r="AN11" s="133"/>
      <c r="AO11" s="133"/>
      <c r="AP11" s="133"/>
      <c r="AQ11" s="133"/>
      <c r="AR11" s="133"/>
      <c r="AS11" s="133"/>
      <c r="AT11" s="133"/>
      <c r="AU11" s="133"/>
      <c r="AV11" s="133"/>
      <c r="AW11" s="133"/>
      <c r="AX11" s="133"/>
      <c r="AY11" s="133"/>
      <c r="AZ11" s="133"/>
      <c r="BA11" s="139"/>
      <c r="BB11" s="139"/>
      <c r="BC11" s="139"/>
      <c r="BD11" s="139"/>
      <c r="BE11" s="139"/>
      <c r="BF11" s="139"/>
      <c r="BG11" s="139"/>
      <c r="BH11" s="138" t="s">
        <v>309</v>
      </c>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41"/>
      <c r="DN11" s="272" t="s">
        <v>76</v>
      </c>
      <c r="DO11" s="272"/>
      <c r="DP11" s="272"/>
      <c r="DQ11" s="272"/>
      <c r="DR11" s="272"/>
      <c r="DS11" s="272"/>
      <c r="DT11" s="272"/>
      <c r="DU11" s="272"/>
      <c r="DV11" s="272"/>
      <c r="DW11" s="272"/>
      <c r="DX11" s="272"/>
      <c r="DY11" s="272"/>
      <c r="DZ11" s="272"/>
      <c r="EA11" s="272"/>
      <c r="EB11" s="272"/>
      <c r="EC11" s="272"/>
      <c r="ED11" s="272"/>
      <c r="EE11" s="272"/>
      <c r="EF11" s="272"/>
      <c r="EG11" s="272"/>
      <c r="EH11" s="272"/>
      <c r="EI11" s="272"/>
      <c r="EJ11" s="272"/>
      <c r="EK11" s="272"/>
      <c r="EL11" s="272"/>
      <c r="EM11" s="272"/>
      <c r="EN11" s="272"/>
      <c r="EO11" s="272"/>
      <c r="EP11" s="272"/>
      <c r="EQ11" s="272"/>
      <c r="ER11" s="272"/>
      <c r="ES11" s="272"/>
      <c r="ET11" s="272"/>
      <c r="EU11" s="272"/>
      <c r="EV11" s="272"/>
      <c r="EW11" s="272"/>
      <c r="EX11" s="272"/>
      <c r="EY11" s="272"/>
      <c r="EZ11" s="272"/>
      <c r="FA11" s="138" t="s">
        <v>314</v>
      </c>
      <c r="FB11" s="139"/>
      <c r="FC11" s="139"/>
      <c r="FD11" s="139"/>
      <c r="FE11" s="139"/>
      <c r="FF11" s="139"/>
      <c r="FG11" s="139"/>
      <c r="FH11" s="139"/>
      <c r="FI11" s="139"/>
      <c r="FJ11" s="139"/>
      <c r="FK11" s="139"/>
      <c r="FL11" s="141"/>
      <c r="FM11" s="138" t="s">
        <v>78</v>
      </c>
      <c r="FN11" s="188"/>
      <c r="FO11" s="188"/>
      <c r="FP11" s="188"/>
      <c r="FQ11" s="188"/>
      <c r="FR11" s="188"/>
      <c r="FS11" s="189"/>
    </row>
    <row r="12" spans="1:175" ht="11.25" customHeight="1">
      <c r="A12" s="130" t="s">
        <v>310</v>
      </c>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243"/>
      <c r="AD12" s="244"/>
      <c r="AE12" s="244"/>
      <c r="AF12" s="244"/>
      <c r="AG12" s="244"/>
      <c r="AH12" s="244"/>
      <c r="AI12" s="244"/>
      <c r="AJ12" s="244"/>
      <c r="AK12" s="244"/>
      <c r="AL12" s="245"/>
      <c r="AM12" s="12"/>
      <c r="AN12" s="13"/>
      <c r="AO12" s="13"/>
      <c r="AP12" s="13"/>
      <c r="AQ12" s="13"/>
      <c r="AR12" s="13"/>
      <c r="AS12" s="13"/>
      <c r="AT12" s="13"/>
      <c r="AU12" s="13"/>
      <c r="AV12" s="13"/>
      <c r="AW12" s="13"/>
      <c r="AX12" s="13"/>
      <c r="AY12" s="13"/>
      <c r="AZ12" s="18"/>
      <c r="BA12" s="228" t="s">
        <v>77</v>
      </c>
      <c r="BB12" s="229"/>
      <c r="BC12" s="229"/>
      <c r="BD12" s="229"/>
      <c r="BE12" s="229"/>
      <c r="BF12" s="229"/>
      <c r="BG12" s="230"/>
      <c r="BH12" s="228" t="s">
        <v>118</v>
      </c>
      <c r="BI12" s="229"/>
      <c r="BJ12" s="229"/>
      <c r="BK12" s="229"/>
      <c r="BL12" s="229"/>
      <c r="BM12" s="229"/>
      <c r="BN12" s="229"/>
      <c r="BO12" s="229"/>
      <c r="BP12" s="229"/>
      <c r="BQ12" s="229"/>
      <c r="BR12" s="229"/>
      <c r="BS12" s="229"/>
      <c r="BT12" s="229"/>
      <c r="BU12" s="229"/>
      <c r="BV12" s="132" t="s">
        <v>311</v>
      </c>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4"/>
      <c r="DF12" s="234" t="s">
        <v>77</v>
      </c>
      <c r="DG12" s="234"/>
      <c r="DH12" s="234"/>
      <c r="DI12" s="234"/>
      <c r="DJ12" s="234"/>
      <c r="DK12" s="234"/>
      <c r="DL12" s="235"/>
      <c r="DN12" s="273" t="s">
        <v>382</v>
      </c>
      <c r="DO12" s="274"/>
      <c r="DP12" s="274"/>
      <c r="DQ12" s="274"/>
      <c r="DR12" s="274"/>
      <c r="DS12" s="274"/>
      <c r="DT12" s="274"/>
      <c r="DU12" s="274"/>
      <c r="DV12" s="274"/>
      <c r="DW12" s="274"/>
      <c r="DX12" s="274"/>
      <c r="DY12" s="274"/>
      <c r="DZ12" s="274"/>
      <c r="EA12" s="274"/>
      <c r="EB12" s="274"/>
      <c r="EC12" s="274"/>
      <c r="ED12" s="274"/>
      <c r="EE12" s="274"/>
      <c r="EF12" s="274"/>
      <c r="EG12" s="274"/>
      <c r="EH12" s="274"/>
      <c r="EI12" s="274"/>
      <c r="EJ12" s="274"/>
      <c r="EK12" s="274"/>
      <c r="EL12" s="274"/>
      <c r="EM12" s="274"/>
      <c r="EN12" s="274"/>
      <c r="EO12" s="274"/>
      <c r="EP12" s="274"/>
      <c r="EQ12" s="274"/>
      <c r="ER12" s="274"/>
      <c r="ES12" s="274"/>
      <c r="ET12" s="274"/>
      <c r="EU12" s="274"/>
      <c r="EV12" s="274"/>
      <c r="EW12" s="274"/>
      <c r="EX12" s="274"/>
      <c r="EY12" s="274"/>
      <c r="EZ12" s="275"/>
      <c r="FA12" s="276">
        <f>c!B39</f>
      </c>
      <c r="FB12" s="276"/>
      <c r="FC12" s="276"/>
      <c r="FD12" s="276"/>
      <c r="FE12" s="276"/>
      <c r="FF12" s="276"/>
      <c r="FG12" s="276"/>
      <c r="FH12" s="276"/>
      <c r="FI12" s="276"/>
      <c r="FJ12" s="276"/>
      <c r="FK12" s="276"/>
      <c r="FL12" s="276"/>
      <c r="FM12" s="276">
        <f>c!D39</f>
      </c>
      <c r="FN12" s="276"/>
      <c r="FO12" s="276"/>
      <c r="FP12" s="276"/>
      <c r="FQ12" s="276"/>
      <c r="FR12" s="276"/>
      <c r="FS12" s="276"/>
    </row>
    <row r="13" spans="1:175" ht="11.25" customHeight="1">
      <c r="A13" s="7"/>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58"/>
      <c r="AD13" s="159"/>
      <c r="AE13" s="159"/>
      <c r="AF13" s="159"/>
      <c r="AG13" s="159"/>
      <c r="AH13" s="159"/>
      <c r="AI13" s="159"/>
      <c r="AJ13" s="159"/>
      <c r="AK13" s="159"/>
      <c r="AL13" s="160"/>
      <c r="AM13" s="11"/>
      <c r="AN13" s="11"/>
      <c r="AO13" s="11"/>
      <c r="AP13" s="11"/>
      <c r="AQ13" s="11"/>
      <c r="AR13" s="11"/>
      <c r="AS13" s="11"/>
      <c r="AT13" s="11"/>
      <c r="AU13" s="11"/>
      <c r="AV13" s="11"/>
      <c r="AW13" s="11"/>
      <c r="AX13" s="11"/>
      <c r="AY13" s="11"/>
      <c r="AZ13" s="11"/>
      <c r="BA13" s="239" t="s">
        <v>312</v>
      </c>
      <c r="BB13" s="223"/>
      <c r="BC13" s="223"/>
      <c r="BD13" s="223"/>
      <c r="BE13" s="223"/>
      <c r="BF13" s="223"/>
      <c r="BG13" s="224"/>
      <c r="BH13" s="231"/>
      <c r="BI13" s="232"/>
      <c r="BJ13" s="232"/>
      <c r="BK13" s="232"/>
      <c r="BL13" s="232"/>
      <c r="BM13" s="232"/>
      <c r="BN13" s="232"/>
      <c r="BO13" s="232"/>
      <c r="BP13" s="232"/>
      <c r="BQ13" s="232"/>
      <c r="BR13" s="232"/>
      <c r="BS13" s="232"/>
      <c r="BT13" s="232"/>
      <c r="BU13" s="232"/>
      <c r="BV13" s="225" t="s">
        <v>313</v>
      </c>
      <c r="BW13" s="214"/>
      <c r="BX13" s="214"/>
      <c r="BY13" s="214"/>
      <c r="BZ13" s="214"/>
      <c r="CA13" s="214"/>
      <c r="CB13" s="214" t="s">
        <v>119</v>
      </c>
      <c r="CC13" s="214"/>
      <c r="CD13" s="214"/>
      <c r="CE13" s="214"/>
      <c r="CF13" s="214"/>
      <c r="CG13" s="214"/>
      <c r="CH13" s="214" t="s">
        <v>428</v>
      </c>
      <c r="CI13" s="214"/>
      <c r="CJ13" s="214"/>
      <c r="CK13" s="214"/>
      <c r="CL13" s="214"/>
      <c r="CM13" s="214"/>
      <c r="CN13" s="214" t="s">
        <v>120</v>
      </c>
      <c r="CO13" s="214"/>
      <c r="CP13" s="214"/>
      <c r="CQ13" s="214"/>
      <c r="CR13" s="214"/>
      <c r="CS13" s="214"/>
      <c r="CT13" s="214" t="s">
        <v>121</v>
      </c>
      <c r="CU13" s="214"/>
      <c r="CV13" s="214"/>
      <c r="CW13" s="214"/>
      <c r="CX13" s="214"/>
      <c r="CY13" s="214"/>
      <c r="CZ13" s="214" t="s">
        <v>65</v>
      </c>
      <c r="DA13" s="214"/>
      <c r="DB13" s="214"/>
      <c r="DC13" s="214"/>
      <c r="DD13" s="214"/>
      <c r="DE13" s="236"/>
      <c r="DF13" s="223" t="s">
        <v>122</v>
      </c>
      <c r="DG13" s="223"/>
      <c r="DH13" s="223"/>
      <c r="DI13" s="223"/>
      <c r="DJ13" s="223"/>
      <c r="DK13" s="223"/>
      <c r="DL13" s="224"/>
      <c r="DN13" s="156" t="s">
        <v>381</v>
      </c>
      <c r="DO13" s="159"/>
      <c r="DP13" s="159"/>
      <c r="DQ13" s="159"/>
      <c r="DR13" s="159"/>
      <c r="DS13" s="159"/>
      <c r="DT13" s="159"/>
      <c r="DU13" s="159"/>
      <c r="DV13" s="159"/>
      <c r="DW13" s="159"/>
      <c r="DX13" s="159"/>
      <c r="DY13" s="159"/>
      <c r="DZ13" s="159"/>
      <c r="EA13" s="159"/>
      <c r="EB13" s="159"/>
      <c r="EC13" s="159"/>
      <c r="ED13" s="159"/>
      <c r="EE13" s="159"/>
      <c r="EF13" s="159"/>
      <c r="EG13" s="159"/>
      <c r="EH13" s="159"/>
      <c r="EI13" s="159"/>
      <c r="EJ13" s="159"/>
      <c r="EK13" s="159"/>
      <c r="EL13" s="159"/>
      <c r="EM13" s="159"/>
      <c r="EN13" s="159"/>
      <c r="EO13" s="159"/>
      <c r="EP13" s="159"/>
      <c r="EQ13" s="159"/>
      <c r="ER13" s="159"/>
      <c r="ES13" s="159"/>
      <c r="ET13" s="159"/>
      <c r="EU13" s="159"/>
      <c r="EV13" s="159"/>
      <c r="EW13" s="159"/>
      <c r="EX13" s="159"/>
      <c r="EY13" s="159"/>
      <c r="EZ13" s="160"/>
      <c r="FA13" s="279">
        <f>c!B42</f>
      </c>
      <c r="FB13" s="279"/>
      <c r="FC13" s="279"/>
      <c r="FD13" s="279"/>
      <c r="FE13" s="279"/>
      <c r="FF13" s="279"/>
      <c r="FG13" s="279"/>
      <c r="FH13" s="279"/>
      <c r="FI13" s="279"/>
      <c r="FJ13" s="279"/>
      <c r="FK13" s="279"/>
      <c r="FL13" s="279"/>
      <c r="FM13" s="279">
        <f>c!C42</f>
      </c>
      <c r="FN13" s="279"/>
      <c r="FO13" s="279"/>
      <c r="FP13" s="279"/>
      <c r="FQ13" s="279"/>
      <c r="FR13" s="279"/>
      <c r="FS13" s="279"/>
    </row>
    <row r="14" spans="1:175" ht="11.25" customHeight="1">
      <c r="A14" s="12" t="s">
        <v>6</v>
      </c>
      <c r="B14" s="13"/>
      <c r="C14" s="13"/>
      <c r="D14" s="13"/>
      <c r="E14" s="13"/>
      <c r="F14" s="153" t="s">
        <v>5</v>
      </c>
      <c r="G14" s="153"/>
      <c r="H14" s="153"/>
      <c r="I14" s="153"/>
      <c r="J14" s="153"/>
      <c r="K14" s="153"/>
      <c r="L14" s="153"/>
      <c r="M14" s="153"/>
      <c r="N14" s="153"/>
      <c r="O14" s="153"/>
      <c r="P14" s="153"/>
      <c r="Q14" s="153"/>
      <c r="R14" s="153"/>
      <c r="S14" s="153"/>
      <c r="T14" s="153"/>
      <c r="U14" s="153"/>
      <c r="V14" s="153"/>
      <c r="W14" s="153"/>
      <c r="X14" s="153"/>
      <c r="Y14" s="153"/>
      <c r="Z14" s="153"/>
      <c r="AA14" s="153"/>
      <c r="AB14" s="153"/>
      <c r="AC14" s="240">
        <f>c!C152</f>
      </c>
      <c r="AD14" s="240"/>
      <c r="AE14" s="240"/>
      <c r="AF14" s="240"/>
      <c r="AG14" s="240"/>
      <c r="AH14" s="240"/>
      <c r="AI14" s="240"/>
      <c r="AJ14" s="240"/>
      <c r="AK14" s="240"/>
      <c r="AL14" s="240"/>
      <c r="AM14" s="240">
        <f>c!C3</f>
      </c>
      <c r="AN14" s="240"/>
      <c r="AO14" s="240"/>
      <c r="AP14" s="240"/>
      <c r="AQ14" s="240"/>
      <c r="AR14" s="240"/>
      <c r="AS14" s="240"/>
      <c r="AT14" s="240"/>
      <c r="AU14" s="240"/>
      <c r="AV14" s="240"/>
      <c r="AW14" s="240"/>
      <c r="AX14" s="240"/>
      <c r="AY14" s="240"/>
      <c r="AZ14" s="240"/>
      <c r="BA14" s="240">
        <f>c!E3</f>
      </c>
      <c r="BB14" s="240"/>
      <c r="BC14" s="240"/>
      <c r="BD14" s="240"/>
      <c r="BE14" s="240"/>
      <c r="BF14" s="240"/>
      <c r="BG14" s="240"/>
      <c r="BH14" s="240">
        <f>c!Q48</f>
      </c>
      <c r="BI14" s="240"/>
      <c r="BJ14" s="240"/>
      <c r="BK14" s="240"/>
      <c r="BL14" s="240"/>
      <c r="BM14" s="240"/>
      <c r="BN14" s="240"/>
      <c r="BO14" s="240"/>
      <c r="BP14" s="240"/>
      <c r="BQ14" s="240"/>
      <c r="BR14" s="240"/>
      <c r="BS14" s="240"/>
      <c r="BT14" s="240"/>
      <c r="BU14" s="240"/>
      <c r="BV14" s="237">
        <f>c!B48</f>
      </c>
      <c r="BW14" s="238"/>
      <c r="BX14" s="238"/>
      <c r="BY14" s="238"/>
      <c r="BZ14" s="238"/>
      <c r="CA14" s="238"/>
      <c r="CB14" s="248">
        <f>c!C48</f>
      </c>
      <c r="CC14" s="248"/>
      <c r="CD14" s="248"/>
      <c r="CE14" s="248"/>
      <c r="CF14" s="248"/>
      <c r="CG14" s="248"/>
      <c r="CH14" s="241">
        <f>c!D48</f>
      </c>
      <c r="CI14" s="241"/>
      <c r="CJ14" s="241"/>
      <c r="CK14" s="241"/>
      <c r="CL14" s="241"/>
      <c r="CM14" s="241"/>
      <c r="CN14" s="238">
        <f>c!E48</f>
      </c>
      <c r="CO14" s="238"/>
      <c r="CP14" s="238"/>
      <c r="CQ14" s="238"/>
      <c r="CR14" s="238"/>
      <c r="CS14" s="238"/>
      <c r="CT14" s="238">
        <f>c!F48</f>
      </c>
      <c r="CU14" s="238"/>
      <c r="CV14" s="238"/>
      <c r="CW14" s="238"/>
      <c r="CX14" s="238"/>
      <c r="CY14" s="238"/>
      <c r="CZ14" s="238">
        <f>c!G48</f>
      </c>
      <c r="DA14" s="238"/>
      <c r="DB14" s="238"/>
      <c r="DC14" s="238"/>
      <c r="DD14" s="238"/>
      <c r="DE14" s="247"/>
      <c r="DF14" s="240">
        <f>c!U48</f>
      </c>
      <c r="DG14" s="240"/>
      <c r="DH14" s="240"/>
      <c r="DI14" s="240"/>
      <c r="DJ14" s="240"/>
      <c r="DK14" s="240"/>
      <c r="DL14" s="240"/>
      <c r="DN14" s="138" t="s">
        <v>316</v>
      </c>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280">
        <f>c!B45</f>
      </c>
      <c r="FN14" s="280"/>
      <c r="FO14" s="280"/>
      <c r="FP14" s="280"/>
      <c r="FQ14" s="280"/>
      <c r="FR14" s="280"/>
      <c r="FS14" s="281"/>
    </row>
    <row r="15" spans="1:116" ht="11.25" customHeight="1">
      <c r="A15" s="12"/>
      <c r="B15" s="13"/>
      <c r="C15" s="51" t="s">
        <v>7</v>
      </c>
      <c r="D15" s="52"/>
      <c r="E15" s="52"/>
      <c r="F15" s="52"/>
      <c r="G15" s="52"/>
      <c r="H15" s="250" t="s">
        <v>383</v>
      </c>
      <c r="I15" s="250"/>
      <c r="J15" s="250"/>
      <c r="K15" s="250"/>
      <c r="L15" s="250"/>
      <c r="M15" s="250"/>
      <c r="N15" s="250"/>
      <c r="O15" s="250"/>
      <c r="P15" s="250"/>
      <c r="Q15" s="250"/>
      <c r="R15" s="250"/>
      <c r="S15" s="250"/>
      <c r="T15" s="250"/>
      <c r="U15" s="250"/>
      <c r="V15" s="250"/>
      <c r="W15" s="250"/>
      <c r="X15" s="250"/>
      <c r="Y15" s="250"/>
      <c r="Z15" s="250"/>
      <c r="AA15" s="250"/>
      <c r="AB15" s="251"/>
      <c r="AC15" s="208">
        <f>c!C153</f>
      </c>
      <c r="AD15" s="208"/>
      <c r="AE15" s="208"/>
      <c r="AF15" s="208"/>
      <c r="AG15" s="208"/>
      <c r="AH15" s="208"/>
      <c r="AI15" s="208"/>
      <c r="AJ15" s="208"/>
      <c r="AK15" s="208"/>
      <c r="AL15" s="208"/>
      <c r="AM15" s="208">
        <f>c!C4</f>
      </c>
      <c r="AN15" s="208"/>
      <c r="AO15" s="208"/>
      <c r="AP15" s="208"/>
      <c r="AQ15" s="208"/>
      <c r="AR15" s="208"/>
      <c r="AS15" s="208"/>
      <c r="AT15" s="208"/>
      <c r="AU15" s="208"/>
      <c r="AV15" s="208"/>
      <c r="AW15" s="208"/>
      <c r="AX15" s="208"/>
      <c r="AY15" s="208"/>
      <c r="AZ15" s="208"/>
      <c r="BA15" s="208">
        <f>c!E4</f>
      </c>
      <c r="BB15" s="208"/>
      <c r="BC15" s="208"/>
      <c r="BD15" s="208"/>
      <c r="BE15" s="208"/>
      <c r="BF15" s="208"/>
      <c r="BG15" s="208"/>
      <c r="BH15" s="208">
        <f>c!Q49</f>
      </c>
      <c r="BI15" s="208"/>
      <c r="BJ15" s="208"/>
      <c r="BK15" s="208"/>
      <c r="BL15" s="208"/>
      <c r="BM15" s="208"/>
      <c r="BN15" s="208"/>
      <c r="BO15" s="208"/>
      <c r="BP15" s="208"/>
      <c r="BQ15" s="208"/>
      <c r="BR15" s="208"/>
      <c r="BS15" s="208"/>
      <c r="BT15" s="208"/>
      <c r="BU15" s="208"/>
      <c r="BV15" s="252">
        <f>c!B49</f>
      </c>
      <c r="BW15" s="209"/>
      <c r="BX15" s="209"/>
      <c r="BY15" s="209"/>
      <c r="BZ15" s="209"/>
      <c r="CA15" s="209"/>
      <c r="CB15" s="249">
        <f>c!C49</f>
      </c>
      <c r="CC15" s="249"/>
      <c r="CD15" s="249"/>
      <c r="CE15" s="249"/>
      <c r="CF15" s="249"/>
      <c r="CG15" s="249"/>
      <c r="CH15" s="198">
        <f>c!D49</f>
      </c>
      <c r="CI15" s="198"/>
      <c r="CJ15" s="198"/>
      <c r="CK15" s="198"/>
      <c r="CL15" s="198"/>
      <c r="CM15" s="198"/>
      <c r="CN15" s="209">
        <f>c!E49</f>
      </c>
      <c r="CO15" s="209"/>
      <c r="CP15" s="209"/>
      <c r="CQ15" s="209"/>
      <c r="CR15" s="209"/>
      <c r="CS15" s="209"/>
      <c r="CT15" s="209">
        <f>c!F49</f>
      </c>
      <c r="CU15" s="209"/>
      <c r="CV15" s="209"/>
      <c r="CW15" s="209"/>
      <c r="CX15" s="209"/>
      <c r="CY15" s="209"/>
      <c r="CZ15" s="209">
        <f>c!G49</f>
      </c>
      <c r="DA15" s="209"/>
      <c r="DB15" s="209"/>
      <c r="DC15" s="209"/>
      <c r="DD15" s="209"/>
      <c r="DE15" s="210"/>
      <c r="DF15" s="208">
        <f>c!U49</f>
      </c>
      <c r="DG15" s="208"/>
      <c r="DH15" s="208"/>
      <c r="DI15" s="208"/>
      <c r="DJ15" s="208"/>
      <c r="DK15" s="208"/>
      <c r="DL15" s="208"/>
    </row>
    <row r="16" spans="1:175" ht="11.25" customHeight="1">
      <c r="A16" s="53" t="s">
        <v>8</v>
      </c>
      <c r="B16" s="54"/>
      <c r="C16" s="54"/>
      <c r="D16" s="54"/>
      <c r="E16" s="54"/>
      <c r="F16" s="253" t="s">
        <v>9</v>
      </c>
      <c r="G16" s="253"/>
      <c r="H16" s="253"/>
      <c r="I16" s="253"/>
      <c r="J16" s="253"/>
      <c r="K16" s="253"/>
      <c r="L16" s="253"/>
      <c r="M16" s="253"/>
      <c r="N16" s="253"/>
      <c r="O16" s="253"/>
      <c r="P16" s="253"/>
      <c r="Q16" s="253"/>
      <c r="R16" s="253"/>
      <c r="S16" s="253"/>
      <c r="T16" s="253"/>
      <c r="U16" s="253"/>
      <c r="V16" s="253"/>
      <c r="W16" s="253"/>
      <c r="X16" s="253"/>
      <c r="Y16" s="253"/>
      <c r="Z16" s="253"/>
      <c r="AA16" s="253"/>
      <c r="AB16" s="254"/>
      <c r="AC16" s="190">
        <f>c!C154</f>
      </c>
      <c r="AD16" s="190"/>
      <c r="AE16" s="190"/>
      <c r="AF16" s="190"/>
      <c r="AG16" s="190"/>
      <c r="AH16" s="190"/>
      <c r="AI16" s="190"/>
      <c r="AJ16" s="190"/>
      <c r="AK16" s="190"/>
      <c r="AL16" s="190"/>
      <c r="AM16" s="190">
        <f>c!C5</f>
      </c>
      <c r="AN16" s="190"/>
      <c r="AO16" s="190"/>
      <c r="AP16" s="190"/>
      <c r="AQ16" s="190"/>
      <c r="AR16" s="190"/>
      <c r="AS16" s="190"/>
      <c r="AT16" s="190"/>
      <c r="AU16" s="190"/>
      <c r="AV16" s="190"/>
      <c r="AW16" s="190"/>
      <c r="AX16" s="190"/>
      <c r="AY16" s="190"/>
      <c r="AZ16" s="190"/>
      <c r="BA16" s="190">
        <f>c!E5</f>
      </c>
      <c r="BB16" s="190"/>
      <c r="BC16" s="190"/>
      <c r="BD16" s="190"/>
      <c r="BE16" s="190"/>
      <c r="BF16" s="190"/>
      <c r="BG16" s="190"/>
      <c r="BH16" s="190">
        <f>c!Q50</f>
      </c>
      <c r="BI16" s="190"/>
      <c r="BJ16" s="190"/>
      <c r="BK16" s="190"/>
      <c r="BL16" s="190"/>
      <c r="BM16" s="190"/>
      <c r="BN16" s="190"/>
      <c r="BO16" s="190"/>
      <c r="BP16" s="190"/>
      <c r="BQ16" s="190"/>
      <c r="BR16" s="190"/>
      <c r="BS16" s="190"/>
      <c r="BT16" s="190"/>
      <c r="BU16" s="190"/>
      <c r="BV16" s="246">
        <f>c!B50</f>
      </c>
      <c r="BW16" s="198"/>
      <c r="BX16" s="198"/>
      <c r="BY16" s="198"/>
      <c r="BZ16" s="198"/>
      <c r="CA16" s="198"/>
      <c r="CB16" s="217">
        <f>c!C50</f>
      </c>
      <c r="CC16" s="217"/>
      <c r="CD16" s="217"/>
      <c r="CE16" s="217"/>
      <c r="CF16" s="217"/>
      <c r="CG16" s="217"/>
      <c r="CH16" s="198">
        <f>c!D50</f>
      </c>
      <c r="CI16" s="198"/>
      <c r="CJ16" s="198"/>
      <c r="CK16" s="198"/>
      <c r="CL16" s="198"/>
      <c r="CM16" s="198"/>
      <c r="CN16" s="198">
        <f>c!E50</f>
      </c>
      <c r="CO16" s="198"/>
      <c r="CP16" s="198"/>
      <c r="CQ16" s="198"/>
      <c r="CR16" s="198"/>
      <c r="CS16" s="198"/>
      <c r="CT16" s="198">
        <f>c!F50</f>
      </c>
      <c r="CU16" s="198"/>
      <c r="CV16" s="198"/>
      <c r="CW16" s="198"/>
      <c r="CX16" s="198"/>
      <c r="CY16" s="198"/>
      <c r="CZ16" s="198">
        <f>c!G50</f>
      </c>
      <c r="DA16" s="198"/>
      <c r="DB16" s="198"/>
      <c r="DC16" s="198"/>
      <c r="DD16" s="198"/>
      <c r="DE16" s="207"/>
      <c r="DF16" s="190">
        <f>c!U50</f>
      </c>
      <c r="DG16" s="190"/>
      <c r="DH16" s="190"/>
      <c r="DI16" s="190"/>
      <c r="DJ16" s="190"/>
      <c r="DK16" s="190"/>
      <c r="DL16" s="190"/>
      <c r="DN16" s="170" t="s">
        <v>79</v>
      </c>
      <c r="DO16" s="166"/>
      <c r="DP16" s="166"/>
      <c r="DQ16" s="166"/>
      <c r="DR16" s="166"/>
      <c r="DS16" s="166"/>
      <c r="DT16" s="166"/>
      <c r="DU16" s="166"/>
      <c r="DV16" s="166"/>
      <c r="DW16" s="166"/>
      <c r="DX16" s="166"/>
      <c r="DY16" s="166"/>
      <c r="DZ16" s="166"/>
      <c r="EA16" s="166"/>
      <c r="EB16" s="166"/>
      <c r="EC16" s="166"/>
      <c r="ED16" s="166"/>
      <c r="EE16" s="166"/>
      <c r="EF16" s="166"/>
      <c r="EG16" s="166"/>
      <c r="EH16" s="166"/>
      <c r="EI16" s="166"/>
      <c r="EJ16" s="166"/>
      <c r="EK16" s="166"/>
      <c r="EL16" s="166"/>
      <c r="EM16" s="166"/>
      <c r="EN16" s="166"/>
      <c r="EO16" s="166"/>
      <c r="EP16" s="166"/>
      <c r="EQ16" s="166"/>
      <c r="ER16" s="166"/>
      <c r="ES16" s="166"/>
      <c r="ET16" s="166"/>
      <c r="EU16" s="166"/>
      <c r="EV16" s="166"/>
      <c r="EW16" s="166"/>
      <c r="EX16" s="166"/>
      <c r="EY16" s="166"/>
      <c r="EZ16" s="166"/>
      <c r="FA16" s="25" t="s">
        <v>315</v>
      </c>
      <c r="FB16" s="25"/>
      <c r="FC16" s="25"/>
      <c r="FD16" s="25"/>
      <c r="FE16" s="25"/>
      <c r="FF16" s="25"/>
      <c r="FG16" s="25"/>
      <c r="FH16" s="25"/>
      <c r="FI16" s="25"/>
      <c r="FJ16" s="25"/>
      <c r="FK16" s="25"/>
      <c r="FL16" s="25"/>
      <c r="FM16" s="26" t="s">
        <v>78</v>
      </c>
      <c r="FN16" s="26"/>
      <c r="FO16" s="26"/>
      <c r="FP16" s="26"/>
      <c r="FQ16" s="26"/>
      <c r="FR16" s="26"/>
      <c r="FS16" s="27"/>
    </row>
    <row r="17" spans="1:175" ht="11.25" customHeight="1">
      <c r="A17" s="53" t="s">
        <v>10</v>
      </c>
      <c r="B17" s="54"/>
      <c r="C17" s="54"/>
      <c r="D17" s="54"/>
      <c r="E17" s="54"/>
      <c r="F17" s="253" t="s">
        <v>11</v>
      </c>
      <c r="G17" s="253"/>
      <c r="H17" s="253"/>
      <c r="I17" s="253"/>
      <c r="J17" s="253"/>
      <c r="K17" s="253"/>
      <c r="L17" s="253"/>
      <c r="M17" s="253"/>
      <c r="N17" s="253"/>
      <c r="O17" s="253"/>
      <c r="P17" s="253"/>
      <c r="Q17" s="253"/>
      <c r="R17" s="253"/>
      <c r="S17" s="253"/>
      <c r="T17" s="253"/>
      <c r="U17" s="253"/>
      <c r="V17" s="253"/>
      <c r="W17" s="253"/>
      <c r="X17" s="253"/>
      <c r="Y17" s="253"/>
      <c r="Z17" s="253"/>
      <c r="AA17" s="253"/>
      <c r="AB17" s="254"/>
      <c r="AC17" s="190">
        <f>c!C155</f>
      </c>
      <c r="AD17" s="190"/>
      <c r="AE17" s="190"/>
      <c r="AF17" s="190"/>
      <c r="AG17" s="190"/>
      <c r="AH17" s="190"/>
      <c r="AI17" s="190"/>
      <c r="AJ17" s="190"/>
      <c r="AK17" s="190"/>
      <c r="AL17" s="190"/>
      <c r="AM17" s="190">
        <f>c!C6</f>
      </c>
      <c r="AN17" s="190"/>
      <c r="AO17" s="190"/>
      <c r="AP17" s="190"/>
      <c r="AQ17" s="190"/>
      <c r="AR17" s="190"/>
      <c r="AS17" s="190"/>
      <c r="AT17" s="190"/>
      <c r="AU17" s="190"/>
      <c r="AV17" s="190"/>
      <c r="AW17" s="190"/>
      <c r="AX17" s="190"/>
      <c r="AY17" s="190"/>
      <c r="AZ17" s="190"/>
      <c r="BA17" s="190">
        <f>c!E6</f>
      </c>
      <c r="BB17" s="190"/>
      <c r="BC17" s="190"/>
      <c r="BD17" s="190"/>
      <c r="BE17" s="190"/>
      <c r="BF17" s="190"/>
      <c r="BG17" s="190"/>
      <c r="BH17" s="190">
        <f>c!Q51</f>
      </c>
      <c r="BI17" s="190"/>
      <c r="BJ17" s="190"/>
      <c r="BK17" s="190"/>
      <c r="BL17" s="190"/>
      <c r="BM17" s="190"/>
      <c r="BN17" s="190"/>
      <c r="BO17" s="190"/>
      <c r="BP17" s="190"/>
      <c r="BQ17" s="190"/>
      <c r="BR17" s="190"/>
      <c r="BS17" s="190"/>
      <c r="BT17" s="190"/>
      <c r="BU17" s="190"/>
      <c r="BV17" s="246">
        <f>c!B51</f>
      </c>
      <c r="BW17" s="198"/>
      <c r="BX17" s="198"/>
      <c r="BY17" s="198"/>
      <c r="BZ17" s="198"/>
      <c r="CA17" s="198"/>
      <c r="CB17" s="217">
        <f>c!C51</f>
      </c>
      <c r="CC17" s="217"/>
      <c r="CD17" s="217"/>
      <c r="CE17" s="217"/>
      <c r="CF17" s="217"/>
      <c r="CG17" s="217"/>
      <c r="CH17" s="198">
        <f>c!D51</f>
      </c>
      <c r="CI17" s="198"/>
      <c r="CJ17" s="198"/>
      <c r="CK17" s="198"/>
      <c r="CL17" s="198"/>
      <c r="CM17" s="198"/>
      <c r="CN17" s="198">
        <f>c!E51</f>
      </c>
      <c r="CO17" s="198"/>
      <c r="CP17" s="198"/>
      <c r="CQ17" s="198"/>
      <c r="CR17" s="198"/>
      <c r="CS17" s="198"/>
      <c r="CT17" s="198">
        <f>c!F51</f>
      </c>
      <c r="CU17" s="198"/>
      <c r="CV17" s="198"/>
      <c r="CW17" s="198"/>
      <c r="CX17" s="198"/>
      <c r="CY17" s="198"/>
      <c r="CZ17" s="198">
        <f>c!G51</f>
      </c>
      <c r="DA17" s="198"/>
      <c r="DB17" s="198"/>
      <c r="DC17" s="198"/>
      <c r="DD17" s="198"/>
      <c r="DE17" s="207"/>
      <c r="DF17" s="190">
        <f>c!U51</f>
      </c>
      <c r="DG17" s="190"/>
      <c r="DH17" s="190"/>
      <c r="DI17" s="190"/>
      <c r="DJ17" s="190"/>
      <c r="DK17" s="190"/>
      <c r="DL17" s="190"/>
      <c r="DN17" s="5"/>
      <c r="DO17" s="6"/>
      <c r="DP17" s="277" t="s">
        <v>80</v>
      </c>
      <c r="DQ17" s="277"/>
      <c r="DR17" s="277"/>
      <c r="DS17" s="277"/>
      <c r="DT17" s="277"/>
      <c r="DU17" s="277"/>
      <c r="DV17" s="277"/>
      <c r="DW17" s="277"/>
      <c r="DX17" s="277"/>
      <c r="DY17" s="277"/>
      <c r="DZ17" s="277"/>
      <c r="EA17" s="277"/>
      <c r="EB17" s="277"/>
      <c r="EC17" s="277"/>
      <c r="ED17" s="277"/>
      <c r="EE17" s="277"/>
      <c r="EF17" s="277"/>
      <c r="EG17" s="277"/>
      <c r="EH17" s="277"/>
      <c r="EI17" s="277"/>
      <c r="EJ17" s="277"/>
      <c r="EK17" s="277"/>
      <c r="EL17" s="277"/>
      <c r="EM17" s="277"/>
      <c r="EN17" s="277"/>
      <c r="EO17" s="277"/>
      <c r="EP17" s="277"/>
      <c r="EQ17" s="277"/>
      <c r="ER17" s="277"/>
      <c r="ES17" s="277"/>
      <c r="ET17" s="277"/>
      <c r="EU17" s="277"/>
      <c r="EV17" s="277"/>
      <c r="EW17" s="277"/>
      <c r="EX17" s="277"/>
      <c r="EY17" s="277"/>
      <c r="EZ17" s="277"/>
      <c r="FA17" s="278">
        <f>IF('入力票5'!BN7="","",IF('入力票5'!BN7=1,"有",IF('入力票5'!BN7=2,"無","適用除外")))</f>
      </c>
      <c r="FB17" s="278"/>
      <c r="FC17" s="278"/>
      <c r="FD17" s="278"/>
      <c r="FE17" s="278"/>
      <c r="FF17" s="278"/>
      <c r="FG17" s="278"/>
      <c r="FH17" s="278"/>
      <c r="FI17" s="278"/>
      <c r="FJ17" s="278"/>
      <c r="FK17" s="278"/>
      <c r="FL17" s="278"/>
      <c r="FM17" s="28"/>
      <c r="FN17" s="29"/>
      <c r="FO17" s="29"/>
      <c r="FP17" s="29"/>
      <c r="FQ17" s="29"/>
      <c r="FR17" s="29"/>
      <c r="FS17" s="30"/>
    </row>
    <row r="18" spans="1:175" ht="11.25" customHeight="1">
      <c r="A18" s="53" t="s">
        <v>12</v>
      </c>
      <c r="B18" s="54"/>
      <c r="C18" s="54"/>
      <c r="D18" s="54"/>
      <c r="E18" s="54"/>
      <c r="F18" s="253" t="s">
        <v>13</v>
      </c>
      <c r="G18" s="253"/>
      <c r="H18" s="253"/>
      <c r="I18" s="253"/>
      <c r="J18" s="253"/>
      <c r="K18" s="253"/>
      <c r="L18" s="253"/>
      <c r="M18" s="253"/>
      <c r="N18" s="253"/>
      <c r="O18" s="253"/>
      <c r="P18" s="253"/>
      <c r="Q18" s="253"/>
      <c r="R18" s="253"/>
      <c r="S18" s="253"/>
      <c r="T18" s="253"/>
      <c r="U18" s="253"/>
      <c r="V18" s="253"/>
      <c r="W18" s="253"/>
      <c r="X18" s="253"/>
      <c r="Y18" s="253"/>
      <c r="Z18" s="253"/>
      <c r="AA18" s="253"/>
      <c r="AB18" s="254"/>
      <c r="AC18" s="190">
        <f>c!C156</f>
      </c>
      <c r="AD18" s="190"/>
      <c r="AE18" s="190"/>
      <c r="AF18" s="190"/>
      <c r="AG18" s="190"/>
      <c r="AH18" s="190"/>
      <c r="AI18" s="190"/>
      <c r="AJ18" s="190"/>
      <c r="AK18" s="190"/>
      <c r="AL18" s="190"/>
      <c r="AM18" s="190">
        <f>c!C7</f>
      </c>
      <c r="AN18" s="190"/>
      <c r="AO18" s="190"/>
      <c r="AP18" s="190"/>
      <c r="AQ18" s="190"/>
      <c r="AR18" s="190"/>
      <c r="AS18" s="190"/>
      <c r="AT18" s="190"/>
      <c r="AU18" s="190"/>
      <c r="AV18" s="190"/>
      <c r="AW18" s="190"/>
      <c r="AX18" s="190"/>
      <c r="AY18" s="190"/>
      <c r="AZ18" s="190"/>
      <c r="BA18" s="190">
        <f>c!E7</f>
      </c>
      <c r="BB18" s="190"/>
      <c r="BC18" s="190"/>
      <c r="BD18" s="190"/>
      <c r="BE18" s="190"/>
      <c r="BF18" s="190"/>
      <c r="BG18" s="190"/>
      <c r="BH18" s="190">
        <f>c!Q52</f>
      </c>
      <c r="BI18" s="190"/>
      <c r="BJ18" s="190"/>
      <c r="BK18" s="190"/>
      <c r="BL18" s="190"/>
      <c r="BM18" s="190"/>
      <c r="BN18" s="190"/>
      <c r="BO18" s="190"/>
      <c r="BP18" s="190"/>
      <c r="BQ18" s="190"/>
      <c r="BR18" s="190"/>
      <c r="BS18" s="190"/>
      <c r="BT18" s="190"/>
      <c r="BU18" s="190"/>
      <c r="BV18" s="246">
        <f>c!B52</f>
      </c>
      <c r="BW18" s="198"/>
      <c r="BX18" s="198"/>
      <c r="BY18" s="198"/>
      <c r="BZ18" s="198"/>
      <c r="CA18" s="198"/>
      <c r="CB18" s="217">
        <f>c!C52</f>
      </c>
      <c r="CC18" s="217"/>
      <c r="CD18" s="217"/>
      <c r="CE18" s="217"/>
      <c r="CF18" s="217"/>
      <c r="CG18" s="217"/>
      <c r="CH18" s="198">
        <f>c!D52</f>
      </c>
      <c r="CI18" s="198"/>
      <c r="CJ18" s="198"/>
      <c r="CK18" s="198"/>
      <c r="CL18" s="198"/>
      <c r="CM18" s="198"/>
      <c r="CN18" s="198">
        <f>c!E52</f>
      </c>
      <c r="CO18" s="198"/>
      <c r="CP18" s="198"/>
      <c r="CQ18" s="198"/>
      <c r="CR18" s="198"/>
      <c r="CS18" s="198"/>
      <c r="CT18" s="198">
        <f>c!F52</f>
      </c>
      <c r="CU18" s="198"/>
      <c r="CV18" s="198"/>
      <c r="CW18" s="198"/>
      <c r="CX18" s="198"/>
      <c r="CY18" s="198"/>
      <c r="CZ18" s="198">
        <f>c!G52</f>
      </c>
      <c r="DA18" s="198"/>
      <c r="DB18" s="198"/>
      <c r="DC18" s="198"/>
      <c r="DD18" s="198"/>
      <c r="DE18" s="207"/>
      <c r="DF18" s="190">
        <f>c!U52</f>
      </c>
      <c r="DG18" s="190"/>
      <c r="DH18" s="190"/>
      <c r="DI18" s="190"/>
      <c r="DJ18" s="190"/>
      <c r="DK18" s="190"/>
      <c r="DL18" s="190"/>
      <c r="DN18" s="72"/>
      <c r="DO18" s="73"/>
      <c r="DP18" s="283" t="s">
        <v>369</v>
      </c>
      <c r="DQ18" s="283"/>
      <c r="DR18" s="283"/>
      <c r="DS18" s="283"/>
      <c r="DT18" s="283"/>
      <c r="DU18" s="283"/>
      <c r="DV18" s="283"/>
      <c r="DW18" s="283"/>
      <c r="DX18" s="283"/>
      <c r="DY18" s="283"/>
      <c r="DZ18" s="283"/>
      <c r="EA18" s="283"/>
      <c r="EB18" s="283"/>
      <c r="EC18" s="283"/>
      <c r="ED18" s="283"/>
      <c r="EE18" s="283"/>
      <c r="EF18" s="283"/>
      <c r="EG18" s="283"/>
      <c r="EH18" s="283"/>
      <c r="EI18" s="283"/>
      <c r="EJ18" s="283"/>
      <c r="EK18" s="283"/>
      <c r="EL18" s="283"/>
      <c r="EM18" s="283"/>
      <c r="EN18" s="283"/>
      <c r="EO18" s="283"/>
      <c r="EP18" s="283"/>
      <c r="EQ18" s="283"/>
      <c r="ER18" s="283"/>
      <c r="ES18" s="283"/>
      <c r="ET18" s="283"/>
      <c r="EU18" s="283"/>
      <c r="EV18" s="283"/>
      <c r="EW18" s="283"/>
      <c r="EX18" s="283"/>
      <c r="EY18" s="283"/>
      <c r="EZ18" s="283"/>
      <c r="FA18" s="191">
        <f>IF('入力票5'!BN8="","",IF('入力票5'!BN8=1,"有",IF('入力票5'!BN8=2,"無","適用除外")))</f>
      </c>
      <c r="FB18" s="191"/>
      <c r="FC18" s="191"/>
      <c r="FD18" s="191"/>
      <c r="FE18" s="191"/>
      <c r="FF18" s="191"/>
      <c r="FG18" s="191"/>
      <c r="FH18" s="191"/>
      <c r="FI18" s="191"/>
      <c r="FJ18" s="191"/>
      <c r="FK18" s="191"/>
      <c r="FL18" s="191"/>
      <c r="FM18" s="31"/>
      <c r="FN18" s="24"/>
      <c r="FO18" s="24"/>
      <c r="FP18" s="24"/>
      <c r="FQ18" s="24"/>
      <c r="FR18" s="24"/>
      <c r="FS18" s="32"/>
    </row>
    <row r="19" spans="1:175" ht="11.25" customHeight="1">
      <c r="A19" s="12" t="s">
        <v>14</v>
      </c>
      <c r="B19" s="13"/>
      <c r="C19" s="13"/>
      <c r="D19" s="13"/>
      <c r="E19" s="13"/>
      <c r="F19" s="261" t="s">
        <v>15</v>
      </c>
      <c r="G19" s="261"/>
      <c r="H19" s="261"/>
      <c r="I19" s="261"/>
      <c r="J19" s="261"/>
      <c r="K19" s="261"/>
      <c r="L19" s="261"/>
      <c r="M19" s="261"/>
      <c r="N19" s="261"/>
      <c r="O19" s="261"/>
      <c r="P19" s="261"/>
      <c r="Q19" s="261"/>
      <c r="R19" s="261"/>
      <c r="S19" s="261"/>
      <c r="T19" s="261"/>
      <c r="U19" s="261"/>
      <c r="V19" s="261"/>
      <c r="W19" s="261"/>
      <c r="X19" s="261"/>
      <c r="Y19" s="261"/>
      <c r="Z19" s="261"/>
      <c r="AA19" s="261"/>
      <c r="AB19" s="262"/>
      <c r="AC19" s="263">
        <f>c!C157</f>
      </c>
      <c r="AD19" s="263"/>
      <c r="AE19" s="263"/>
      <c r="AF19" s="263"/>
      <c r="AG19" s="263"/>
      <c r="AH19" s="263"/>
      <c r="AI19" s="263"/>
      <c r="AJ19" s="263"/>
      <c r="AK19" s="263"/>
      <c r="AL19" s="263"/>
      <c r="AM19" s="263">
        <f>c!C8</f>
      </c>
      <c r="AN19" s="263"/>
      <c r="AO19" s="263"/>
      <c r="AP19" s="263"/>
      <c r="AQ19" s="263"/>
      <c r="AR19" s="263"/>
      <c r="AS19" s="263"/>
      <c r="AT19" s="263"/>
      <c r="AU19" s="263"/>
      <c r="AV19" s="263"/>
      <c r="AW19" s="263"/>
      <c r="AX19" s="263"/>
      <c r="AY19" s="263"/>
      <c r="AZ19" s="263"/>
      <c r="BA19" s="263">
        <f>c!E8</f>
      </c>
      <c r="BB19" s="263"/>
      <c r="BC19" s="263"/>
      <c r="BD19" s="263"/>
      <c r="BE19" s="263"/>
      <c r="BF19" s="263"/>
      <c r="BG19" s="263"/>
      <c r="BH19" s="263">
        <f>c!Q53</f>
      </c>
      <c r="BI19" s="263"/>
      <c r="BJ19" s="263"/>
      <c r="BK19" s="263"/>
      <c r="BL19" s="263"/>
      <c r="BM19" s="263"/>
      <c r="BN19" s="263"/>
      <c r="BO19" s="263"/>
      <c r="BP19" s="263"/>
      <c r="BQ19" s="263"/>
      <c r="BR19" s="263"/>
      <c r="BS19" s="263"/>
      <c r="BT19" s="263"/>
      <c r="BU19" s="263"/>
      <c r="BV19" s="255">
        <f>c!B53</f>
      </c>
      <c r="BW19" s="256"/>
      <c r="BX19" s="256"/>
      <c r="BY19" s="256"/>
      <c r="BZ19" s="256"/>
      <c r="CA19" s="256"/>
      <c r="CB19" s="257">
        <f>c!C53</f>
      </c>
      <c r="CC19" s="257"/>
      <c r="CD19" s="257"/>
      <c r="CE19" s="257"/>
      <c r="CF19" s="257"/>
      <c r="CG19" s="257"/>
      <c r="CH19" s="198">
        <f>c!D53</f>
      </c>
      <c r="CI19" s="198"/>
      <c r="CJ19" s="198"/>
      <c r="CK19" s="198"/>
      <c r="CL19" s="198"/>
      <c r="CM19" s="198"/>
      <c r="CN19" s="256">
        <f>c!E53</f>
      </c>
      <c r="CO19" s="256"/>
      <c r="CP19" s="256"/>
      <c r="CQ19" s="256"/>
      <c r="CR19" s="256"/>
      <c r="CS19" s="256"/>
      <c r="CT19" s="256">
        <f>c!F53</f>
      </c>
      <c r="CU19" s="256"/>
      <c r="CV19" s="256"/>
      <c r="CW19" s="256"/>
      <c r="CX19" s="256"/>
      <c r="CY19" s="256"/>
      <c r="CZ19" s="256">
        <f>c!G53</f>
      </c>
      <c r="DA19" s="256"/>
      <c r="DB19" s="256"/>
      <c r="DC19" s="256"/>
      <c r="DD19" s="256"/>
      <c r="DE19" s="258"/>
      <c r="DF19" s="263">
        <f>c!U53</f>
      </c>
      <c r="DG19" s="263"/>
      <c r="DH19" s="263"/>
      <c r="DI19" s="263"/>
      <c r="DJ19" s="263"/>
      <c r="DK19" s="263"/>
      <c r="DL19" s="263"/>
      <c r="DN19" s="72"/>
      <c r="DO19" s="73"/>
      <c r="DP19" s="283" t="s">
        <v>370</v>
      </c>
      <c r="DQ19" s="283"/>
      <c r="DR19" s="283"/>
      <c r="DS19" s="283"/>
      <c r="DT19" s="283"/>
      <c r="DU19" s="283"/>
      <c r="DV19" s="283"/>
      <c r="DW19" s="283"/>
      <c r="DX19" s="283"/>
      <c r="DY19" s="283"/>
      <c r="DZ19" s="283"/>
      <c r="EA19" s="283"/>
      <c r="EB19" s="283"/>
      <c r="EC19" s="283"/>
      <c r="ED19" s="283"/>
      <c r="EE19" s="283"/>
      <c r="EF19" s="283"/>
      <c r="EG19" s="283"/>
      <c r="EH19" s="283"/>
      <c r="EI19" s="283"/>
      <c r="EJ19" s="283"/>
      <c r="EK19" s="283"/>
      <c r="EL19" s="283"/>
      <c r="EM19" s="283"/>
      <c r="EN19" s="283"/>
      <c r="EO19" s="283"/>
      <c r="EP19" s="283"/>
      <c r="EQ19" s="283"/>
      <c r="ER19" s="283"/>
      <c r="ES19" s="283"/>
      <c r="ET19" s="283"/>
      <c r="EU19" s="283"/>
      <c r="EV19" s="283"/>
      <c r="EW19" s="283"/>
      <c r="EX19" s="283"/>
      <c r="EY19" s="283"/>
      <c r="EZ19" s="283"/>
      <c r="FA19" s="191">
        <f>IF('入力票5'!BN9="","",IF('入力票5'!BN9=1,"有",IF('入力票5'!BN9=2,"無","適用除外")))</f>
      </c>
      <c r="FB19" s="191"/>
      <c r="FC19" s="191"/>
      <c r="FD19" s="191"/>
      <c r="FE19" s="191"/>
      <c r="FF19" s="191"/>
      <c r="FG19" s="191"/>
      <c r="FH19" s="191"/>
      <c r="FI19" s="191"/>
      <c r="FJ19" s="191"/>
      <c r="FK19" s="191"/>
      <c r="FL19" s="191"/>
      <c r="FM19" s="31"/>
      <c r="FN19" s="24"/>
      <c r="FO19" s="24"/>
      <c r="FP19" s="24"/>
      <c r="FQ19" s="24"/>
      <c r="FR19" s="24"/>
      <c r="FS19" s="32"/>
    </row>
    <row r="20" spans="1:175" ht="11.25" customHeight="1">
      <c r="A20" s="12"/>
      <c r="B20" s="13"/>
      <c r="C20" s="51" t="s">
        <v>16</v>
      </c>
      <c r="D20" s="52"/>
      <c r="E20" s="52"/>
      <c r="F20" s="52"/>
      <c r="G20" s="52"/>
      <c r="H20" s="259" t="s">
        <v>17</v>
      </c>
      <c r="I20" s="259"/>
      <c r="J20" s="259"/>
      <c r="K20" s="259"/>
      <c r="L20" s="259"/>
      <c r="M20" s="259"/>
      <c r="N20" s="259"/>
      <c r="O20" s="259"/>
      <c r="P20" s="259"/>
      <c r="Q20" s="259"/>
      <c r="R20" s="259"/>
      <c r="S20" s="259"/>
      <c r="T20" s="259"/>
      <c r="U20" s="259"/>
      <c r="V20" s="259"/>
      <c r="W20" s="259"/>
      <c r="X20" s="259"/>
      <c r="Y20" s="259"/>
      <c r="Z20" s="259"/>
      <c r="AA20" s="259"/>
      <c r="AB20" s="260"/>
      <c r="AC20" s="208">
        <f>c!C158</f>
      </c>
      <c r="AD20" s="208"/>
      <c r="AE20" s="208"/>
      <c r="AF20" s="208"/>
      <c r="AG20" s="208"/>
      <c r="AH20" s="208"/>
      <c r="AI20" s="208"/>
      <c r="AJ20" s="208"/>
      <c r="AK20" s="208"/>
      <c r="AL20" s="208"/>
      <c r="AM20" s="208">
        <f>c!C9</f>
      </c>
      <c r="AN20" s="208"/>
      <c r="AO20" s="208"/>
      <c r="AP20" s="208"/>
      <c r="AQ20" s="208"/>
      <c r="AR20" s="208"/>
      <c r="AS20" s="208"/>
      <c r="AT20" s="208"/>
      <c r="AU20" s="208"/>
      <c r="AV20" s="208"/>
      <c r="AW20" s="208"/>
      <c r="AX20" s="208"/>
      <c r="AY20" s="208"/>
      <c r="AZ20" s="208"/>
      <c r="BA20" s="208">
        <f>c!E9</f>
      </c>
      <c r="BB20" s="208"/>
      <c r="BC20" s="208"/>
      <c r="BD20" s="208"/>
      <c r="BE20" s="208"/>
      <c r="BF20" s="208"/>
      <c r="BG20" s="208"/>
      <c r="BH20" s="208">
        <f>c!Q54</f>
      </c>
      <c r="BI20" s="208"/>
      <c r="BJ20" s="208"/>
      <c r="BK20" s="208"/>
      <c r="BL20" s="208"/>
      <c r="BM20" s="208"/>
      <c r="BN20" s="208"/>
      <c r="BO20" s="208"/>
      <c r="BP20" s="208"/>
      <c r="BQ20" s="208"/>
      <c r="BR20" s="208"/>
      <c r="BS20" s="208"/>
      <c r="BT20" s="208"/>
      <c r="BU20" s="208"/>
      <c r="BV20" s="252">
        <f>c!B54</f>
      </c>
      <c r="BW20" s="209"/>
      <c r="BX20" s="209"/>
      <c r="BY20" s="209"/>
      <c r="BZ20" s="209"/>
      <c r="CA20" s="209"/>
      <c r="CB20" s="249">
        <f>c!C54</f>
      </c>
      <c r="CC20" s="249"/>
      <c r="CD20" s="249"/>
      <c r="CE20" s="249"/>
      <c r="CF20" s="249"/>
      <c r="CG20" s="249"/>
      <c r="CH20" s="198">
        <f>c!D54</f>
      </c>
      <c r="CI20" s="198"/>
      <c r="CJ20" s="198"/>
      <c r="CK20" s="198"/>
      <c r="CL20" s="198"/>
      <c r="CM20" s="198"/>
      <c r="CN20" s="209">
        <f>c!E54</f>
      </c>
      <c r="CO20" s="209"/>
      <c r="CP20" s="209"/>
      <c r="CQ20" s="209"/>
      <c r="CR20" s="209"/>
      <c r="CS20" s="209"/>
      <c r="CT20" s="209">
        <f>c!F54</f>
      </c>
      <c r="CU20" s="209"/>
      <c r="CV20" s="209"/>
      <c r="CW20" s="209"/>
      <c r="CX20" s="209"/>
      <c r="CY20" s="209"/>
      <c r="CZ20" s="209">
        <f>c!G54</f>
      </c>
      <c r="DA20" s="209"/>
      <c r="DB20" s="209"/>
      <c r="DC20" s="209"/>
      <c r="DD20" s="209"/>
      <c r="DE20" s="210"/>
      <c r="DF20" s="208">
        <f>c!U54</f>
      </c>
      <c r="DG20" s="208"/>
      <c r="DH20" s="208"/>
      <c r="DI20" s="208"/>
      <c r="DJ20" s="208"/>
      <c r="DK20" s="208"/>
      <c r="DL20" s="208"/>
      <c r="DN20" s="53"/>
      <c r="DO20" s="54"/>
      <c r="DP20" s="253" t="s">
        <v>81</v>
      </c>
      <c r="DQ20" s="253"/>
      <c r="DR20" s="253"/>
      <c r="DS20" s="253"/>
      <c r="DT20" s="253"/>
      <c r="DU20" s="253"/>
      <c r="DV20" s="253"/>
      <c r="DW20" s="253"/>
      <c r="DX20" s="253"/>
      <c r="DY20" s="253"/>
      <c r="DZ20" s="253"/>
      <c r="EA20" s="253"/>
      <c r="EB20" s="253"/>
      <c r="EC20" s="253"/>
      <c r="ED20" s="253"/>
      <c r="EE20" s="253"/>
      <c r="EF20" s="253"/>
      <c r="EG20" s="253"/>
      <c r="EH20" s="253"/>
      <c r="EI20" s="253"/>
      <c r="EJ20" s="253"/>
      <c r="EK20" s="253"/>
      <c r="EL20" s="253"/>
      <c r="EM20" s="253"/>
      <c r="EN20" s="253"/>
      <c r="EO20" s="253"/>
      <c r="EP20" s="253"/>
      <c r="EQ20" s="253"/>
      <c r="ER20" s="253"/>
      <c r="ES20" s="253"/>
      <c r="ET20" s="253"/>
      <c r="EU20" s="253"/>
      <c r="EV20" s="253"/>
      <c r="EW20" s="253"/>
      <c r="EX20" s="253"/>
      <c r="EY20" s="253"/>
      <c r="EZ20" s="253"/>
      <c r="FA20" s="191">
        <f>IF('入力票5'!BN10="","",IF('入力票5'!BN10=1,"有","無"))</f>
      </c>
      <c r="FB20" s="191"/>
      <c r="FC20" s="191"/>
      <c r="FD20" s="191"/>
      <c r="FE20" s="191"/>
      <c r="FF20" s="191"/>
      <c r="FG20" s="191"/>
      <c r="FH20" s="191"/>
      <c r="FI20" s="191"/>
      <c r="FJ20" s="191"/>
      <c r="FK20" s="191"/>
      <c r="FL20" s="191"/>
      <c r="FM20" s="31"/>
      <c r="FN20" s="24"/>
      <c r="FO20" s="24"/>
      <c r="FP20" s="24"/>
      <c r="FQ20" s="24"/>
      <c r="FR20" s="24"/>
      <c r="FS20" s="32"/>
    </row>
    <row r="21" spans="1:175" ht="11.25" customHeight="1">
      <c r="A21" s="53" t="s">
        <v>18</v>
      </c>
      <c r="B21" s="54"/>
      <c r="C21" s="54"/>
      <c r="D21" s="54"/>
      <c r="E21" s="54"/>
      <c r="F21" s="253" t="s">
        <v>19</v>
      </c>
      <c r="G21" s="253"/>
      <c r="H21" s="253"/>
      <c r="I21" s="253"/>
      <c r="J21" s="253"/>
      <c r="K21" s="253"/>
      <c r="L21" s="253"/>
      <c r="M21" s="253"/>
      <c r="N21" s="253"/>
      <c r="O21" s="253"/>
      <c r="P21" s="253"/>
      <c r="Q21" s="253"/>
      <c r="R21" s="253"/>
      <c r="S21" s="253"/>
      <c r="T21" s="253"/>
      <c r="U21" s="253"/>
      <c r="V21" s="253"/>
      <c r="W21" s="253"/>
      <c r="X21" s="253"/>
      <c r="Y21" s="253"/>
      <c r="Z21" s="253"/>
      <c r="AA21" s="253"/>
      <c r="AB21" s="254"/>
      <c r="AC21" s="190">
        <f>c!C159</f>
      </c>
      <c r="AD21" s="190"/>
      <c r="AE21" s="190"/>
      <c r="AF21" s="190"/>
      <c r="AG21" s="190"/>
      <c r="AH21" s="190"/>
      <c r="AI21" s="190"/>
      <c r="AJ21" s="190"/>
      <c r="AK21" s="190"/>
      <c r="AL21" s="190"/>
      <c r="AM21" s="190">
        <f>c!C10</f>
      </c>
      <c r="AN21" s="190"/>
      <c r="AO21" s="190"/>
      <c r="AP21" s="190"/>
      <c r="AQ21" s="190"/>
      <c r="AR21" s="190"/>
      <c r="AS21" s="190"/>
      <c r="AT21" s="190"/>
      <c r="AU21" s="190"/>
      <c r="AV21" s="190"/>
      <c r="AW21" s="190"/>
      <c r="AX21" s="190"/>
      <c r="AY21" s="190"/>
      <c r="AZ21" s="190"/>
      <c r="BA21" s="190">
        <f>c!E10</f>
      </c>
      <c r="BB21" s="190"/>
      <c r="BC21" s="190"/>
      <c r="BD21" s="190"/>
      <c r="BE21" s="190"/>
      <c r="BF21" s="190"/>
      <c r="BG21" s="190"/>
      <c r="BH21" s="190">
        <f>c!Q55</f>
      </c>
      <c r="BI21" s="190"/>
      <c r="BJ21" s="190"/>
      <c r="BK21" s="190"/>
      <c r="BL21" s="190"/>
      <c r="BM21" s="190"/>
      <c r="BN21" s="190"/>
      <c r="BO21" s="190"/>
      <c r="BP21" s="190"/>
      <c r="BQ21" s="190"/>
      <c r="BR21" s="190"/>
      <c r="BS21" s="190"/>
      <c r="BT21" s="190"/>
      <c r="BU21" s="190"/>
      <c r="BV21" s="246">
        <f>c!B55</f>
      </c>
      <c r="BW21" s="198"/>
      <c r="BX21" s="198"/>
      <c r="BY21" s="198"/>
      <c r="BZ21" s="198"/>
      <c r="CA21" s="198"/>
      <c r="CB21" s="217">
        <f>c!C55</f>
      </c>
      <c r="CC21" s="217"/>
      <c r="CD21" s="217"/>
      <c r="CE21" s="217"/>
      <c r="CF21" s="217"/>
      <c r="CG21" s="217"/>
      <c r="CH21" s="198">
        <f>c!D55</f>
      </c>
      <c r="CI21" s="198"/>
      <c r="CJ21" s="198"/>
      <c r="CK21" s="198"/>
      <c r="CL21" s="198"/>
      <c r="CM21" s="198"/>
      <c r="CN21" s="198">
        <f>c!E55</f>
      </c>
      <c r="CO21" s="198"/>
      <c r="CP21" s="198"/>
      <c r="CQ21" s="198"/>
      <c r="CR21" s="198"/>
      <c r="CS21" s="198"/>
      <c r="CT21" s="198">
        <f>c!F55</f>
      </c>
      <c r="CU21" s="198"/>
      <c r="CV21" s="198"/>
      <c r="CW21" s="198"/>
      <c r="CX21" s="198"/>
      <c r="CY21" s="198"/>
      <c r="CZ21" s="198">
        <f>c!G55</f>
      </c>
      <c r="DA21" s="198"/>
      <c r="DB21" s="198"/>
      <c r="DC21" s="198"/>
      <c r="DD21" s="198"/>
      <c r="DE21" s="207"/>
      <c r="DF21" s="190">
        <f>c!U55</f>
      </c>
      <c r="DG21" s="190"/>
      <c r="DH21" s="190"/>
      <c r="DI21" s="190"/>
      <c r="DJ21" s="190"/>
      <c r="DK21" s="190"/>
      <c r="DL21" s="190"/>
      <c r="DN21" s="53"/>
      <c r="DO21" s="54"/>
      <c r="DP21" s="285" t="s">
        <v>82</v>
      </c>
      <c r="DQ21" s="285"/>
      <c r="DR21" s="285"/>
      <c r="DS21" s="285"/>
      <c r="DT21" s="285"/>
      <c r="DU21" s="285"/>
      <c r="DV21" s="285"/>
      <c r="DW21" s="285"/>
      <c r="DX21" s="285"/>
      <c r="DY21" s="285"/>
      <c r="DZ21" s="285"/>
      <c r="EA21" s="285"/>
      <c r="EB21" s="285"/>
      <c r="EC21" s="285"/>
      <c r="ED21" s="285"/>
      <c r="EE21" s="285"/>
      <c r="EF21" s="285"/>
      <c r="EG21" s="285"/>
      <c r="EH21" s="285"/>
      <c r="EI21" s="285"/>
      <c r="EJ21" s="285"/>
      <c r="EK21" s="285"/>
      <c r="EL21" s="285"/>
      <c r="EM21" s="285"/>
      <c r="EN21" s="285"/>
      <c r="EO21" s="285"/>
      <c r="EP21" s="285"/>
      <c r="EQ21" s="285"/>
      <c r="ER21" s="285"/>
      <c r="ES21" s="285"/>
      <c r="ET21" s="285"/>
      <c r="EU21" s="285"/>
      <c r="EV21" s="285"/>
      <c r="EW21" s="285"/>
      <c r="EX21" s="285"/>
      <c r="EY21" s="285"/>
      <c r="EZ21" s="285"/>
      <c r="FA21" s="191">
        <f>IF('入力票5'!BN11="","",IF('入力票5'!BN11=1,"有","無"))</f>
      </c>
      <c r="FB21" s="191"/>
      <c r="FC21" s="191"/>
      <c r="FD21" s="191"/>
      <c r="FE21" s="191"/>
      <c r="FF21" s="191"/>
      <c r="FG21" s="191"/>
      <c r="FH21" s="191"/>
      <c r="FI21" s="191"/>
      <c r="FJ21" s="191"/>
      <c r="FK21" s="191"/>
      <c r="FL21" s="191"/>
      <c r="FM21" s="31"/>
      <c r="FN21" s="24"/>
      <c r="FO21" s="24"/>
      <c r="FP21" s="24"/>
      <c r="FQ21" s="24"/>
      <c r="FR21" s="24"/>
      <c r="FS21" s="32"/>
    </row>
    <row r="22" spans="1:175" ht="11.25" customHeight="1">
      <c r="A22" s="53" t="s">
        <v>20</v>
      </c>
      <c r="B22" s="54"/>
      <c r="C22" s="54"/>
      <c r="D22" s="54"/>
      <c r="E22" s="54"/>
      <c r="F22" s="253" t="s">
        <v>21</v>
      </c>
      <c r="G22" s="253"/>
      <c r="H22" s="253"/>
      <c r="I22" s="253"/>
      <c r="J22" s="253"/>
      <c r="K22" s="253"/>
      <c r="L22" s="253"/>
      <c r="M22" s="253"/>
      <c r="N22" s="253"/>
      <c r="O22" s="253"/>
      <c r="P22" s="253"/>
      <c r="Q22" s="253"/>
      <c r="R22" s="253"/>
      <c r="S22" s="253"/>
      <c r="T22" s="253"/>
      <c r="U22" s="253"/>
      <c r="V22" s="253"/>
      <c r="W22" s="253"/>
      <c r="X22" s="253"/>
      <c r="Y22" s="253"/>
      <c r="Z22" s="253"/>
      <c r="AA22" s="253"/>
      <c r="AB22" s="254"/>
      <c r="AC22" s="190">
        <f>c!C160</f>
      </c>
      <c r="AD22" s="190"/>
      <c r="AE22" s="190"/>
      <c r="AF22" s="190"/>
      <c r="AG22" s="190"/>
      <c r="AH22" s="190"/>
      <c r="AI22" s="190"/>
      <c r="AJ22" s="190"/>
      <c r="AK22" s="190"/>
      <c r="AL22" s="190"/>
      <c r="AM22" s="190">
        <f>c!C11</f>
      </c>
      <c r="AN22" s="190"/>
      <c r="AO22" s="190"/>
      <c r="AP22" s="190"/>
      <c r="AQ22" s="190"/>
      <c r="AR22" s="190"/>
      <c r="AS22" s="190"/>
      <c r="AT22" s="190"/>
      <c r="AU22" s="190"/>
      <c r="AV22" s="190"/>
      <c r="AW22" s="190"/>
      <c r="AX22" s="190"/>
      <c r="AY22" s="190"/>
      <c r="AZ22" s="190"/>
      <c r="BA22" s="190">
        <f>c!E11</f>
      </c>
      <c r="BB22" s="190"/>
      <c r="BC22" s="190"/>
      <c r="BD22" s="190"/>
      <c r="BE22" s="190"/>
      <c r="BF22" s="190"/>
      <c r="BG22" s="190"/>
      <c r="BH22" s="190">
        <f>c!Q56</f>
      </c>
      <c r="BI22" s="190"/>
      <c r="BJ22" s="190"/>
      <c r="BK22" s="190"/>
      <c r="BL22" s="190"/>
      <c r="BM22" s="190"/>
      <c r="BN22" s="190"/>
      <c r="BO22" s="190"/>
      <c r="BP22" s="190"/>
      <c r="BQ22" s="190"/>
      <c r="BR22" s="190"/>
      <c r="BS22" s="190"/>
      <c r="BT22" s="190"/>
      <c r="BU22" s="190"/>
      <c r="BV22" s="246">
        <f>c!B56</f>
      </c>
      <c r="BW22" s="198"/>
      <c r="BX22" s="198"/>
      <c r="BY22" s="198"/>
      <c r="BZ22" s="198"/>
      <c r="CA22" s="198"/>
      <c r="CB22" s="217">
        <f>c!C56</f>
      </c>
      <c r="CC22" s="217"/>
      <c r="CD22" s="217"/>
      <c r="CE22" s="217"/>
      <c r="CF22" s="217"/>
      <c r="CG22" s="217"/>
      <c r="CH22" s="198">
        <f>c!D56</f>
      </c>
      <c r="CI22" s="198"/>
      <c r="CJ22" s="198"/>
      <c r="CK22" s="198"/>
      <c r="CL22" s="198"/>
      <c r="CM22" s="198"/>
      <c r="CN22" s="198">
        <f>c!E56</f>
      </c>
      <c r="CO22" s="198"/>
      <c r="CP22" s="198"/>
      <c r="CQ22" s="198"/>
      <c r="CR22" s="198"/>
      <c r="CS22" s="198"/>
      <c r="CT22" s="198">
        <f>c!F56</f>
      </c>
      <c r="CU22" s="198"/>
      <c r="CV22" s="198"/>
      <c r="CW22" s="198"/>
      <c r="CX22" s="198"/>
      <c r="CY22" s="198"/>
      <c r="CZ22" s="198">
        <f>c!G56</f>
      </c>
      <c r="DA22" s="198"/>
      <c r="DB22" s="198"/>
      <c r="DC22" s="198"/>
      <c r="DD22" s="198"/>
      <c r="DE22" s="207"/>
      <c r="DF22" s="190">
        <f>c!U56</f>
      </c>
      <c r="DG22" s="190"/>
      <c r="DH22" s="190"/>
      <c r="DI22" s="190"/>
      <c r="DJ22" s="190"/>
      <c r="DK22" s="190"/>
      <c r="DL22" s="190"/>
      <c r="DN22" s="53"/>
      <c r="DO22" s="54"/>
      <c r="DP22" s="283" t="s">
        <v>83</v>
      </c>
      <c r="DQ22" s="283"/>
      <c r="DR22" s="283"/>
      <c r="DS22" s="283"/>
      <c r="DT22" s="283"/>
      <c r="DU22" s="283"/>
      <c r="DV22" s="283"/>
      <c r="DW22" s="283"/>
      <c r="DX22" s="283"/>
      <c r="DY22" s="283"/>
      <c r="DZ22" s="283"/>
      <c r="EA22" s="283"/>
      <c r="EB22" s="283"/>
      <c r="EC22" s="283"/>
      <c r="ED22" s="283"/>
      <c r="EE22" s="283"/>
      <c r="EF22" s="283"/>
      <c r="EG22" s="283"/>
      <c r="EH22" s="283"/>
      <c r="EI22" s="283"/>
      <c r="EJ22" s="283"/>
      <c r="EK22" s="283"/>
      <c r="EL22" s="283"/>
      <c r="EM22" s="283"/>
      <c r="EN22" s="283"/>
      <c r="EO22" s="283"/>
      <c r="EP22" s="283"/>
      <c r="EQ22" s="283"/>
      <c r="ER22" s="283"/>
      <c r="ES22" s="283"/>
      <c r="ET22" s="283"/>
      <c r="EU22" s="283"/>
      <c r="EV22" s="283"/>
      <c r="EW22" s="283"/>
      <c r="EX22" s="283"/>
      <c r="EY22" s="283"/>
      <c r="EZ22" s="283"/>
      <c r="FA22" s="191">
        <f>IF('入力票5'!BN12="","",IF('入力票5'!BN12=1,"有","無"))</f>
      </c>
      <c r="FB22" s="191"/>
      <c r="FC22" s="191"/>
      <c r="FD22" s="191"/>
      <c r="FE22" s="191"/>
      <c r="FF22" s="191"/>
      <c r="FG22" s="191"/>
      <c r="FH22" s="191"/>
      <c r="FI22" s="191"/>
      <c r="FJ22" s="191"/>
      <c r="FK22" s="191"/>
      <c r="FL22" s="191"/>
      <c r="FM22" s="31"/>
      <c r="FN22" s="24"/>
      <c r="FO22" s="24"/>
      <c r="FP22" s="24"/>
      <c r="FQ22" s="24"/>
      <c r="FR22" s="24"/>
      <c r="FS22" s="32"/>
    </row>
    <row r="23" spans="1:175" ht="11.25" customHeight="1">
      <c r="A23" s="53" t="s">
        <v>22</v>
      </c>
      <c r="B23" s="54"/>
      <c r="C23" s="54"/>
      <c r="D23" s="54"/>
      <c r="E23" s="54"/>
      <c r="F23" s="253" t="s">
        <v>23</v>
      </c>
      <c r="G23" s="253"/>
      <c r="H23" s="253"/>
      <c r="I23" s="253"/>
      <c r="J23" s="253"/>
      <c r="K23" s="253"/>
      <c r="L23" s="253"/>
      <c r="M23" s="253"/>
      <c r="N23" s="253"/>
      <c r="O23" s="253"/>
      <c r="P23" s="253"/>
      <c r="Q23" s="253"/>
      <c r="R23" s="253"/>
      <c r="S23" s="253"/>
      <c r="T23" s="253"/>
      <c r="U23" s="253"/>
      <c r="V23" s="253"/>
      <c r="W23" s="253"/>
      <c r="X23" s="253"/>
      <c r="Y23" s="253"/>
      <c r="Z23" s="253"/>
      <c r="AA23" s="253"/>
      <c r="AB23" s="254"/>
      <c r="AC23" s="190">
        <f>c!C161</f>
      </c>
      <c r="AD23" s="190"/>
      <c r="AE23" s="190"/>
      <c r="AF23" s="190"/>
      <c r="AG23" s="190"/>
      <c r="AH23" s="190"/>
      <c r="AI23" s="190"/>
      <c r="AJ23" s="190"/>
      <c r="AK23" s="190"/>
      <c r="AL23" s="190"/>
      <c r="AM23" s="190">
        <f>c!C12</f>
      </c>
      <c r="AN23" s="190"/>
      <c r="AO23" s="190"/>
      <c r="AP23" s="190"/>
      <c r="AQ23" s="190"/>
      <c r="AR23" s="190"/>
      <c r="AS23" s="190"/>
      <c r="AT23" s="190"/>
      <c r="AU23" s="190"/>
      <c r="AV23" s="190"/>
      <c r="AW23" s="190"/>
      <c r="AX23" s="190"/>
      <c r="AY23" s="190"/>
      <c r="AZ23" s="190"/>
      <c r="BA23" s="190">
        <f>c!E12</f>
      </c>
      <c r="BB23" s="190"/>
      <c r="BC23" s="190"/>
      <c r="BD23" s="190"/>
      <c r="BE23" s="190"/>
      <c r="BF23" s="190"/>
      <c r="BG23" s="190"/>
      <c r="BH23" s="190">
        <f>c!Q57</f>
      </c>
      <c r="BI23" s="190"/>
      <c r="BJ23" s="190"/>
      <c r="BK23" s="190"/>
      <c r="BL23" s="190"/>
      <c r="BM23" s="190"/>
      <c r="BN23" s="190"/>
      <c r="BO23" s="190"/>
      <c r="BP23" s="190"/>
      <c r="BQ23" s="190"/>
      <c r="BR23" s="190"/>
      <c r="BS23" s="190"/>
      <c r="BT23" s="190"/>
      <c r="BU23" s="190"/>
      <c r="BV23" s="246">
        <f>c!B57</f>
      </c>
      <c r="BW23" s="198"/>
      <c r="BX23" s="198"/>
      <c r="BY23" s="198"/>
      <c r="BZ23" s="198"/>
      <c r="CA23" s="198"/>
      <c r="CB23" s="217">
        <f>c!C57</f>
      </c>
      <c r="CC23" s="217"/>
      <c r="CD23" s="217"/>
      <c r="CE23" s="217"/>
      <c r="CF23" s="217"/>
      <c r="CG23" s="217"/>
      <c r="CH23" s="198">
        <f>c!D57</f>
      </c>
      <c r="CI23" s="198"/>
      <c r="CJ23" s="198"/>
      <c r="CK23" s="198"/>
      <c r="CL23" s="198"/>
      <c r="CM23" s="198"/>
      <c r="CN23" s="198">
        <f>c!E57</f>
      </c>
      <c r="CO23" s="198"/>
      <c r="CP23" s="198"/>
      <c r="CQ23" s="198"/>
      <c r="CR23" s="198"/>
      <c r="CS23" s="198"/>
      <c r="CT23" s="198">
        <f>c!F57</f>
      </c>
      <c r="CU23" s="198"/>
      <c r="CV23" s="198"/>
      <c r="CW23" s="198"/>
      <c r="CX23" s="198"/>
      <c r="CY23" s="198"/>
      <c r="CZ23" s="198">
        <f>c!G57</f>
      </c>
      <c r="DA23" s="198"/>
      <c r="DB23" s="198"/>
      <c r="DC23" s="198"/>
      <c r="DD23" s="198"/>
      <c r="DE23" s="207"/>
      <c r="DF23" s="190">
        <f>c!U57</f>
      </c>
      <c r="DG23" s="190"/>
      <c r="DH23" s="190"/>
      <c r="DI23" s="190"/>
      <c r="DJ23" s="190"/>
      <c r="DK23" s="190"/>
      <c r="DL23" s="190"/>
      <c r="DN23" s="53"/>
      <c r="DO23" s="54"/>
      <c r="DP23" s="347" t="s">
        <v>376</v>
      </c>
      <c r="DQ23" s="347"/>
      <c r="DR23" s="347"/>
      <c r="DS23" s="347"/>
      <c r="DT23" s="347"/>
      <c r="DU23" s="347"/>
      <c r="DV23" s="347"/>
      <c r="DW23" s="347"/>
      <c r="DX23" s="347"/>
      <c r="DY23" s="347"/>
      <c r="DZ23" s="347"/>
      <c r="EA23" s="347"/>
      <c r="EB23" s="347"/>
      <c r="EC23" s="347"/>
      <c r="ED23" s="347"/>
      <c r="EE23" s="347"/>
      <c r="EF23" s="347"/>
      <c r="EG23" s="347"/>
      <c r="EH23" s="347"/>
      <c r="EI23" s="347"/>
      <c r="EJ23" s="347"/>
      <c r="EK23" s="347"/>
      <c r="EL23" s="347"/>
      <c r="EM23" s="347"/>
      <c r="EN23" s="347"/>
      <c r="EO23" s="347"/>
      <c r="EP23" s="347"/>
      <c r="EQ23" s="347"/>
      <c r="ER23" s="347"/>
      <c r="ES23" s="347"/>
      <c r="ET23" s="347"/>
      <c r="EU23" s="347"/>
      <c r="EV23" s="347"/>
      <c r="EW23" s="347"/>
      <c r="EX23" s="347"/>
      <c r="EY23" s="347"/>
      <c r="EZ23" s="347"/>
      <c r="FA23" s="191">
        <f>IF(OR('入力票5'!BN14="",'入力票5'!BN17=""),"",IF('入力票5'!BN17=0,"非該当",IF('入力票5'!BN14/'入力票5'!BN17&gt;=0.15,"該当","非該当")))</f>
      </c>
      <c r="FB23" s="191"/>
      <c r="FC23" s="191"/>
      <c r="FD23" s="191"/>
      <c r="FE23" s="191"/>
      <c r="FF23" s="191"/>
      <c r="FG23" s="191"/>
      <c r="FH23" s="191"/>
      <c r="FI23" s="191"/>
      <c r="FJ23" s="191"/>
      <c r="FK23" s="191"/>
      <c r="FL23" s="191"/>
      <c r="FM23" s="24"/>
      <c r="FN23" s="24"/>
      <c r="FO23" s="24"/>
      <c r="FP23" s="24"/>
      <c r="FQ23" s="24"/>
      <c r="FR23" s="24"/>
      <c r="FS23" s="32"/>
    </row>
    <row r="24" spans="1:175" ht="11.25" customHeight="1">
      <c r="A24" s="53" t="s">
        <v>24</v>
      </c>
      <c r="B24" s="54"/>
      <c r="C24" s="54"/>
      <c r="D24" s="54"/>
      <c r="E24" s="54"/>
      <c r="F24" s="253" t="s">
        <v>25</v>
      </c>
      <c r="G24" s="253"/>
      <c r="H24" s="253"/>
      <c r="I24" s="253"/>
      <c r="J24" s="253"/>
      <c r="K24" s="253"/>
      <c r="L24" s="253"/>
      <c r="M24" s="253"/>
      <c r="N24" s="253"/>
      <c r="O24" s="253"/>
      <c r="P24" s="253"/>
      <c r="Q24" s="253"/>
      <c r="R24" s="253"/>
      <c r="S24" s="253"/>
      <c r="T24" s="253"/>
      <c r="U24" s="253"/>
      <c r="V24" s="253"/>
      <c r="W24" s="253"/>
      <c r="X24" s="253"/>
      <c r="Y24" s="253"/>
      <c r="Z24" s="253"/>
      <c r="AA24" s="253"/>
      <c r="AB24" s="254"/>
      <c r="AC24" s="190">
        <f>c!C162</f>
      </c>
      <c r="AD24" s="190"/>
      <c r="AE24" s="190"/>
      <c r="AF24" s="190"/>
      <c r="AG24" s="190"/>
      <c r="AH24" s="190"/>
      <c r="AI24" s="190"/>
      <c r="AJ24" s="190"/>
      <c r="AK24" s="190"/>
      <c r="AL24" s="190"/>
      <c r="AM24" s="190">
        <f>c!C13</f>
      </c>
      <c r="AN24" s="190"/>
      <c r="AO24" s="190"/>
      <c r="AP24" s="190"/>
      <c r="AQ24" s="190"/>
      <c r="AR24" s="190"/>
      <c r="AS24" s="190"/>
      <c r="AT24" s="190"/>
      <c r="AU24" s="190"/>
      <c r="AV24" s="190"/>
      <c r="AW24" s="190"/>
      <c r="AX24" s="190"/>
      <c r="AY24" s="190"/>
      <c r="AZ24" s="190"/>
      <c r="BA24" s="190">
        <f>c!E13</f>
      </c>
      <c r="BB24" s="190"/>
      <c r="BC24" s="190"/>
      <c r="BD24" s="190"/>
      <c r="BE24" s="190"/>
      <c r="BF24" s="190"/>
      <c r="BG24" s="190"/>
      <c r="BH24" s="190">
        <f>c!Q58</f>
      </c>
      <c r="BI24" s="190"/>
      <c r="BJ24" s="190"/>
      <c r="BK24" s="190"/>
      <c r="BL24" s="190"/>
      <c r="BM24" s="190"/>
      <c r="BN24" s="190"/>
      <c r="BO24" s="190"/>
      <c r="BP24" s="190"/>
      <c r="BQ24" s="190"/>
      <c r="BR24" s="190"/>
      <c r="BS24" s="190"/>
      <c r="BT24" s="190"/>
      <c r="BU24" s="190"/>
      <c r="BV24" s="246">
        <f>c!B58</f>
      </c>
      <c r="BW24" s="198"/>
      <c r="BX24" s="198"/>
      <c r="BY24" s="198"/>
      <c r="BZ24" s="198"/>
      <c r="CA24" s="198"/>
      <c r="CB24" s="217">
        <f>c!C58</f>
      </c>
      <c r="CC24" s="217"/>
      <c r="CD24" s="217"/>
      <c r="CE24" s="217"/>
      <c r="CF24" s="217"/>
      <c r="CG24" s="217"/>
      <c r="CH24" s="198">
        <f>c!D58</f>
      </c>
      <c r="CI24" s="198"/>
      <c r="CJ24" s="198"/>
      <c r="CK24" s="198"/>
      <c r="CL24" s="198"/>
      <c r="CM24" s="198"/>
      <c r="CN24" s="198">
        <f>c!E58</f>
      </c>
      <c r="CO24" s="198"/>
      <c r="CP24" s="198"/>
      <c r="CQ24" s="198"/>
      <c r="CR24" s="198"/>
      <c r="CS24" s="198"/>
      <c r="CT24" s="198">
        <f>c!F58</f>
      </c>
      <c r="CU24" s="198"/>
      <c r="CV24" s="198"/>
      <c r="CW24" s="198"/>
      <c r="CX24" s="198"/>
      <c r="CY24" s="198"/>
      <c r="CZ24" s="198">
        <f>c!G58</f>
      </c>
      <c r="DA24" s="198"/>
      <c r="DB24" s="198"/>
      <c r="DC24" s="198"/>
      <c r="DD24" s="198"/>
      <c r="DE24" s="207"/>
      <c r="DF24" s="190">
        <f>c!U58</f>
      </c>
      <c r="DG24" s="190"/>
      <c r="DH24" s="190"/>
      <c r="DI24" s="190"/>
      <c r="DJ24" s="190"/>
      <c r="DK24" s="190"/>
      <c r="DL24" s="190"/>
      <c r="DN24" s="53"/>
      <c r="DO24" s="54"/>
      <c r="DP24" s="193" t="s">
        <v>377</v>
      </c>
      <c r="DQ24" s="193"/>
      <c r="DR24" s="193"/>
      <c r="DS24" s="193"/>
      <c r="DT24" s="193"/>
      <c r="DU24" s="193"/>
      <c r="DV24" s="193"/>
      <c r="DW24" s="193"/>
      <c r="DX24" s="193"/>
      <c r="DY24" s="193"/>
      <c r="DZ24" s="193"/>
      <c r="EA24" s="193"/>
      <c r="EB24" s="193"/>
      <c r="EC24" s="193"/>
      <c r="ED24" s="193"/>
      <c r="EE24" s="193"/>
      <c r="EF24" s="193"/>
      <c r="EG24" s="193"/>
      <c r="EH24" s="193"/>
      <c r="EI24" s="193"/>
      <c r="EJ24" s="193"/>
      <c r="EK24" s="193"/>
      <c r="EL24" s="193"/>
      <c r="EM24" s="193"/>
      <c r="EN24" s="193"/>
      <c r="EO24" s="193"/>
      <c r="EP24" s="193"/>
      <c r="EQ24" s="193"/>
      <c r="ER24" s="193"/>
      <c r="ES24" s="193"/>
      <c r="ET24" s="193"/>
      <c r="EU24" s="193"/>
      <c r="EV24" s="193"/>
      <c r="EW24" s="193"/>
      <c r="EX24" s="193"/>
      <c r="EY24" s="193"/>
      <c r="EZ24" s="194"/>
      <c r="FA24" s="191">
        <f>IF(OR('入力票5'!BN15="",'入力票5'!BN17=""),"",IF('入力票5'!BN17=0,"非該当",IF('入力票5'!BN15/'入力票5'!BN17&gt;=0.01,"該当","非該当")))</f>
      </c>
      <c r="FB24" s="191"/>
      <c r="FC24" s="191"/>
      <c r="FD24" s="191"/>
      <c r="FE24" s="191"/>
      <c r="FF24" s="191"/>
      <c r="FG24" s="191"/>
      <c r="FH24" s="191"/>
      <c r="FI24" s="191"/>
      <c r="FJ24" s="191"/>
      <c r="FK24" s="191"/>
      <c r="FL24" s="191"/>
      <c r="FM24" s="24"/>
      <c r="FN24" s="24"/>
      <c r="FO24" s="24"/>
      <c r="FP24" s="24"/>
      <c r="FQ24" s="24"/>
      <c r="FR24" s="24"/>
      <c r="FS24" s="32"/>
    </row>
    <row r="25" spans="1:175" ht="11.25" customHeight="1">
      <c r="A25" s="53" t="s">
        <v>26</v>
      </c>
      <c r="B25" s="54"/>
      <c r="C25" s="54"/>
      <c r="D25" s="54"/>
      <c r="E25" s="54"/>
      <c r="F25" s="264" t="s">
        <v>27</v>
      </c>
      <c r="G25" s="264"/>
      <c r="H25" s="264"/>
      <c r="I25" s="264"/>
      <c r="J25" s="264"/>
      <c r="K25" s="264"/>
      <c r="L25" s="264"/>
      <c r="M25" s="264"/>
      <c r="N25" s="264"/>
      <c r="O25" s="264"/>
      <c r="P25" s="264"/>
      <c r="Q25" s="264"/>
      <c r="R25" s="264"/>
      <c r="S25" s="264"/>
      <c r="T25" s="264"/>
      <c r="U25" s="264"/>
      <c r="V25" s="264"/>
      <c r="W25" s="264"/>
      <c r="X25" s="264"/>
      <c r="Y25" s="264"/>
      <c r="Z25" s="264"/>
      <c r="AA25" s="264"/>
      <c r="AB25" s="265"/>
      <c r="AC25" s="190">
        <f>c!C163</f>
      </c>
      <c r="AD25" s="190"/>
      <c r="AE25" s="190"/>
      <c r="AF25" s="190"/>
      <c r="AG25" s="190"/>
      <c r="AH25" s="190"/>
      <c r="AI25" s="190"/>
      <c r="AJ25" s="190"/>
      <c r="AK25" s="190"/>
      <c r="AL25" s="190"/>
      <c r="AM25" s="190">
        <f>c!C14</f>
      </c>
      <c r="AN25" s="190"/>
      <c r="AO25" s="190"/>
      <c r="AP25" s="190"/>
      <c r="AQ25" s="190"/>
      <c r="AR25" s="190"/>
      <c r="AS25" s="190"/>
      <c r="AT25" s="190"/>
      <c r="AU25" s="190"/>
      <c r="AV25" s="190"/>
      <c r="AW25" s="190"/>
      <c r="AX25" s="190"/>
      <c r="AY25" s="190"/>
      <c r="AZ25" s="190"/>
      <c r="BA25" s="190">
        <f>c!E14</f>
      </c>
      <c r="BB25" s="190"/>
      <c r="BC25" s="190"/>
      <c r="BD25" s="190"/>
      <c r="BE25" s="190"/>
      <c r="BF25" s="190"/>
      <c r="BG25" s="190"/>
      <c r="BH25" s="190">
        <f>c!Q59</f>
      </c>
      <c r="BI25" s="190"/>
      <c r="BJ25" s="190"/>
      <c r="BK25" s="190"/>
      <c r="BL25" s="190"/>
      <c r="BM25" s="190"/>
      <c r="BN25" s="190"/>
      <c r="BO25" s="190"/>
      <c r="BP25" s="190"/>
      <c r="BQ25" s="190"/>
      <c r="BR25" s="190"/>
      <c r="BS25" s="190"/>
      <c r="BT25" s="190"/>
      <c r="BU25" s="190"/>
      <c r="BV25" s="246">
        <f>c!B59</f>
      </c>
      <c r="BW25" s="198"/>
      <c r="BX25" s="198"/>
      <c r="BY25" s="198"/>
      <c r="BZ25" s="198"/>
      <c r="CA25" s="198"/>
      <c r="CB25" s="217">
        <f>c!C59</f>
      </c>
      <c r="CC25" s="217"/>
      <c r="CD25" s="217"/>
      <c r="CE25" s="217"/>
      <c r="CF25" s="217"/>
      <c r="CG25" s="217"/>
      <c r="CH25" s="198">
        <f>c!D59</f>
      </c>
      <c r="CI25" s="198"/>
      <c r="CJ25" s="198"/>
      <c r="CK25" s="198"/>
      <c r="CL25" s="198"/>
      <c r="CM25" s="198"/>
      <c r="CN25" s="198">
        <f>c!E59</f>
      </c>
      <c r="CO25" s="198"/>
      <c r="CP25" s="198"/>
      <c r="CQ25" s="198"/>
      <c r="CR25" s="198"/>
      <c r="CS25" s="198"/>
      <c r="CT25" s="198">
        <f>c!F59</f>
      </c>
      <c r="CU25" s="198"/>
      <c r="CV25" s="198"/>
      <c r="CW25" s="198"/>
      <c r="CX25" s="198"/>
      <c r="CY25" s="198"/>
      <c r="CZ25" s="198">
        <f>c!G59</f>
      </c>
      <c r="DA25" s="198"/>
      <c r="DB25" s="198"/>
      <c r="DC25" s="198"/>
      <c r="DD25" s="198"/>
      <c r="DE25" s="207"/>
      <c r="DF25" s="190">
        <f>c!U59</f>
      </c>
      <c r="DG25" s="190"/>
      <c r="DH25" s="190"/>
      <c r="DI25" s="190"/>
      <c r="DJ25" s="190"/>
      <c r="DK25" s="190"/>
      <c r="DL25" s="190"/>
      <c r="DN25" s="53"/>
      <c r="DO25" s="54"/>
      <c r="DP25" s="193" t="s">
        <v>414</v>
      </c>
      <c r="DQ25" s="193"/>
      <c r="DR25" s="193"/>
      <c r="DS25" s="193"/>
      <c r="DT25" s="193"/>
      <c r="DU25" s="193"/>
      <c r="DV25" s="193"/>
      <c r="DW25" s="193"/>
      <c r="DX25" s="193"/>
      <c r="DY25" s="193"/>
      <c r="DZ25" s="193"/>
      <c r="EA25" s="193"/>
      <c r="EB25" s="193"/>
      <c r="EC25" s="193"/>
      <c r="ED25" s="193"/>
      <c r="EE25" s="193"/>
      <c r="EF25" s="193"/>
      <c r="EG25" s="193"/>
      <c r="EH25" s="193"/>
      <c r="EI25" s="193"/>
      <c r="EJ25" s="193"/>
      <c r="EK25" s="193"/>
      <c r="EL25" s="193"/>
      <c r="EM25" s="193"/>
      <c r="EN25" s="193"/>
      <c r="EO25" s="193"/>
      <c r="EP25" s="193"/>
      <c r="EQ25" s="193"/>
      <c r="ER25" s="193"/>
      <c r="ES25" s="193"/>
      <c r="ET25" s="193"/>
      <c r="EU25" s="193"/>
      <c r="EV25" s="193"/>
      <c r="EW25" s="193"/>
      <c r="EX25" s="193"/>
      <c r="EY25" s="193"/>
      <c r="EZ25" s="194"/>
      <c r="FA25" s="191">
        <f>IF('入力票5'!BN19="","",'入力票5'!BN19)</f>
      </c>
      <c r="FB25" s="191"/>
      <c r="FC25" s="191"/>
      <c r="FD25" s="191"/>
      <c r="FE25" s="191"/>
      <c r="FF25" s="191"/>
      <c r="FG25" s="191"/>
      <c r="FH25" s="191"/>
      <c r="FI25" s="191"/>
      <c r="FJ25" s="191"/>
      <c r="FK25" s="191"/>
      <c r="FL25" s="191"/>
      <c r="FM25" s="24"/>
      <c r="FN25" s="24"/>
      <c r="FO25" s="24"/>
      <c r="FP25" s="24"/>
      <c r="FQ25" s="24"/>
      <c r="FR25" s="24"/>
      <c r="FS25" s="32"/>
    </row>
    <row r="26" spans="1:175" ht="11.25" customHeight="1">
      <c r="A26" s="12" t="s">
        <v>28</v>
      </c>
      <c r="B26" s="13"/>
      <c r="C26" s="13"/>
      <c r="D26" s="13"/>
      <c r="E26" s="13"/>
      <c r="F26" s="153" t="s">
        <v>29</v>
      </c>
      <c r="G26" s="153"/>
      <c r="H26" s="153"/>
      <c r="I26" s="153"/>
      <c r="J26" s="153"/>
      <c r="K26" s="153"/>
      <c r="L26" s="153"/>
      <c r="M26" s="153"/>
      <c r="N26" s="153"/>
      <c r="O26" s="153"/>
      <c r="P26" s="153"/>
      <c r="Q26" s="153"/>
      <c r="R26" s="153"/>
      <c r="S26" s="153"/>
      <c r="T26" s="153"/>
      <c r="U26" s="153"/>
      <c r="V26" s="153"/>
      <c r="W26" s="153"/>
      <c r="X26" s="153"/>
      <c r="Y26" s="153"/>
      <c r="Z26" s="153"/>
      <c r="AA26" s="153"/>
      <c r="AB26" s="154"/>
      <c r="AC26" s="263">
        <f>c!C164</f>
      </c>
      <c r="AD26" s="263"/>
      <c r="AE26" s="263"/>
      <c r="AF26" s="263"/>
      <c r="AG26" s="263"/>
      <c r="AH26" s="263"/>
      <c r="AI26" s="263"/>
      <c r="AJ26" s="263"/>
      <c r="AK26" s="263"/>
      <c r="AL26" s="263"/>
      <c r="AM26" s="263">
        <f>c!C15</f>
      </c>
      <c r="AN26" s="263"/>
      <c r="AO26" s="263"/>
      <c r="AP26" s="263"/>
      <c r="AQ26" s="263"/>
      <c r="AR26" s="263"/>
      <c r="AS26" s="263"/>
      <c r="AT26" s="263"/>
      <c r="AU26" s="263"/>
      <c r="AV26" s="263"/>
      <c r="AW26" s="263"/>
      <c r="AX26" s="263"/>
      <c r="AY26" s="263"/>
      <c r="AZ26" s="263"/>
      <c r="BA26" s="263">
        <f>c!E15</f>
      </c>
      <c r="BB26" s="263"/>
      <c r="BC26" s="263"/>
      <c r="BD26" s="263"/>
      <c r="BE26" s="263"/>
      <c r="BF26" s="263"/>
      <c r="BG26" s="263"/>
      <c r="BH26" s="263">
        <f>c!Q60</f>
      </c>
      <c r="BI26" s="263"/>
      <c r="BJ26" s="263"/>
      <c r="BK26" s="263"/>
      <c r="BL26" s="263"/>
      <c r="BM26" s="263"/>
      <c r="BN26" s="263"/>
      <c r="BO26" s="263"/>
      <c r="BP26" s="263"/>
      <c r="BQ26" s="263"/>
      <c r="BR26" s="263"/>
      <c r="BS26" s="263"/>
      <c r="BT26" s="263"/>
      <c r="BU26" s="263"/>
      <c r="BV26" s="255">
        <f>c!B60</f>
      </c>
      <c r="BW26" s="256"/>
      <c r="BX26" s="256"/>
      <c r="BY26" s="256"/>
      <c r="BZ26" s="256"/>
      <c r="CA26" s="256"/>
      <c r="CB26" s="257">
        <f>c!C60</f>
      </c>
      <c r="CC26" s="257"/>
      <c r="CD26" s="257"/>
      <c r="CE26" s="257"/>
      <c r="CF26" s="257"/>
      <c r="CG26" s="257"/>
      <c r="CH26" s="198">
        <f>c!D60</f>
      </c>
      <c r="CI26" s="198"/>
      <c r="CJ26" s="198"/>
      <c r="CK26" s="198"/>
      <c r="CL26" s="198"/>
      <c r="CM26" s="198"/>
      <c r="CN26" s="256">
        <f>c!E60</f>
      </c>
      <c r="CO26" s="256"/>
      <c r="CP26" s="256"/>
      <c r="CQ26" s="256"/>
      <c r="CR26" s="256"/>
      <c r="CS26" s="256"/>
      <c r="CT26" s="256">
        <f>c!F60</f>
      </c>
      <c r="CU26" s="256"/>
      <c r="CV26" s="256"/>
      <c r="CW26" s="256"/>
      <c r="CX26" s="256"/>
      <c r="CY26" s="256"/>
      <c r="CZ26" s="256">
        <f>c!G60</f>
      </c>
      <c r="DA26" s="256"/>
      <c r="DB26" s="256"/>
      <c r="DC26" s="256"/>
      <c r="DD26" s="256"/>
      <c r="DE26" s="258"/>
      <c r="DF26" s="263">
        <f>c!U60</f>
      </c>
      <c r="DG26" s="263"/>
      <c r="DH26" s="263"/>
      <c r="DI26" s="263"/>
      <c r="DJ26" s="263"/>
      <c r="DK26" s="263"/>
      <c r="DL26" s="263"/>
      <c r="DN26" s="53"/>
      <c r="DO26" s="54"/>
      <c r="DP26" s="193" t="s">
        <v>415</v>
      </c>
      <c r="DQ26" s="193"/>
      <c r="DR26" s="193"/>
      <c r="DS26" s="193"/>
      <c r="DT26" s="193"/>
      <c r="DU26" s="193"/>
      <c r="DV26" s="193"/>
      <c r="DW26" s="193"/>
      <c r="DX26" s="193"/>
      <c r="DY26" s="193"/>
      <c r="DZ26" s="193"/>
      <c r="EA26" s="193"/>
      <c r="EB26" s="193"/>
      <c r="EC26" s="193"/>
      <c r="ED26" s="193"/>
      <c r="EE26" s="193"/>
      <c r="EF26" s="193"/>
      <c r="EG26" s="193"/>
      <c r="EH26" s="193"/>
      <c r="EI26" s="193"/>
      <c r="EJ26" s="193"/>
      <c r="EK26" s="193"/>
      <c r="EL26" s="193"/>
      <c r="EM26" s="193"/>
      <c r="EN26" s="193"/>
      <c r="EO26" s="193"/>
      <c r="EP26" s="193"/>
      <c r="EQ26" s="193"/>
      <c r="ER26" s="193"/>
      <c r="ES26" s="193"/>
      <c r="ET26" s="193"/>
      <c r="EU26" s="193"/>
      <c r="EV26" s="193"/>
      <c r="EW26" s="193"/>
      <c r="EX26" s="193"/>
      <c r="EY26" s="193"/>
      <c r="EZ26" s="194"/>
      <c r="FA26" s="191">
        <f>IF('入力票5'!BN20="","",'入力票5'!BN20)</f>
      </c>
      <c r="FB26" s="191"/>
      <c r="FC26" s="191"/>
      <c r="FD26" s="191"/>
      <c r="FE26" s="191"/>
      <c r="FF26" s="191"/>
      <c r="FG26" s="191"/>
      <c r="FH26" s="191"/>
      <c r="FI26" s="191"/>
      <c r="FJ26" s="191"/>
      <c r="FK26" s="191"/>
      <c r="FL26" s="191"/>
      <c r="FM26" s="24"/>
      <c r="FN26" s="24"/>
      <c r="FO26" s="24"/>
      <c r="FP26" s="24"/>
      <c r="FQ26" s="24"/>
      <c r="FR26" s="24"/>
      <c r="FS26" s="32"/>
    </row>
    <row r="27" spans="1:175" ht="11.25" customHeight="1">
      <c r="A27" s="12"/>
      <c r="B27" s="13"/>
      <c r="C27" s="51" t="s">
        <v>30</v>
      </c>
      <c r="D27" s="52"/>
      <c r="E27" s="52"/>
      <c r="F27" s="52"/>
      <c r="G27" s="52"/>
      <c r="H27" s="259" t="s">
        <v>31</v>
      </c>
      <c r="I27" s="259"/>
      <c r="J27" s="259"/>
      <c r="K27" s="259"/>
      <c r="L27" s="259"/>
      <c r="M27" s="259"/>
      <c r="N27" s="259"/>
      <c r="O27" s="259"/>
      <c r="P27" s="259"/>
      <c r="Q27" s="259"/>
      <c r="R27" s="259"/>
      <c r="S27" s="259"/>
      <c r="T27" s="259"/>
      <c r="U27" s="259"/>
      <c r="V27" s="259"/>
      <c r="W27" s="259"/>
      <c r="X27" s="259"/>
      <c r="Y27" s="259"/>
      <c r="Z27" s="259"/>
      <c r="AA27" s="259"/>
      <c r="AB27" s="260"/>
      <c r="AC27" s="208">
        <f>c!C165</f>
      </c>
      <c r="AD27" s="208"/>
      <c r="AE27" s="208"/>
      <c r="AF27" s="208"/>
      <c r="AG27" s="208"/>
      <c r="AH27" s="208"/>
      <c r="AI27" s="208"/>
      <c r="AJ27" s="208"/>
      <c r="AK27" s="208"/>
      <c r="AL27" s="208"/>
      <c r="AM27" s="208">
        <f>c!C16</f>
      </c>
      <c r="AN27" s="208"/>
      <c r="AO27" s="208"/>
      <c r="AP27" s="208"/>
      <c r="AQ27" s="208"/>
      <c r="AR27" s="208"/>
      <c r="AS27" s="208"/>
      <c r="AT27" s="208"/>
      <c r="AU27" s="208"/>
      <c r="AV27" s="208"/>
      <c r="AW27" s="208"/>
      <c r="AX27" s="208"/>
      <c r="AY27" s="208"/>
      <c r="AZ27" s="208"/>
      <c r="BA27" s="208">
        <f>c!E16</f>
      </c>
      <c r="BB27" s="208"/>
      <c r="BC27" s="208"/>
      <c r="BD27" s="208"/>
      <c r="BE27" s="208"/>
      <c r="BF27" s="208"/>
      <c r="BG27" s="208"/>
      <c r="BH27" s="208">
        <f>c!Q61</f>
      </c>
      <c r="BI27" s="208"/>
      <c r="BJ27" s="208"/>
      <c r="BK27" s="208"/>
      <c r="BL27" s="208"/>
      <c r="BM27" s="208"/>
      <c r="BN27" s="208"/>
      <c r="BO27" s="208"/>
      <c r="BP27" s="208"/>
      <c r="BQ27" s="208"/>
      <c r="BR27" s="208"/>
      <c r="BS27" s="208"/>
      <c r="BT27" s="208"/>
      <c r="BU27" s="208"/>
      <c r="BV27" s="252">
        <f>c!B61</f>
      </c>
      <c r="BW27" s="209"/>
      <c r="BX27" s="209"/>
      <c r="BY27" s="209"/>
      <c r="BZ27" s="209"/>
      <c r="CA27" s="209"/>
      <c r="CB27" s="249">
        <f>c!C61</f>
      </c>
      <c r="CC27" s="249"/>
      <c r="CD27" s="249"/>
      <c r="CE27" s="249"/>
      <c r="CF27" s="249"/>
      <c r="CG27" s="249"/>
      <c r="CH27" s="198">
        <f>c!D61</f>
      </c>
      <c r="CI27" s="198"/>
      <c r="CJ27" s="198"/>
      <c r="CK27" s="198"/>
      <c r="CL27" s="198"/>
      <c r="CM27" s="198"/>
      <c r="CN27" s="209">
        <f>c!E61</f>
      </c>
      <c r="CO27" s="209"/>
      <c r="CP27" s="209"/>
      <c r="CQ27" s="209"/>
      <c r="CR27" s="209"/>
      <c r="CS27" s="209"/>
      <c r="CT27" s="209">
        <f>c!F61</f>
      </c>
      <c r="CU27" s="209"/>
      <c r="CV27" s="209"/>
      <c r="CW27" s="209"/>
      <c r="CX27" s="209"/>
      <c r="CY27" s="209"/>
      <c r="CZ27" s="209">
        <f>c!G61</f>
      </c>
      <c r="DA27" s="209"/>
      <c r="DB27" s="209"/>
      <c r="DC27" s="209"/>
      <c r="DD27" s="209"/>
      <c r="DE27" s="210"/>
      <c r="DF27" s="208">
        <f>c!U61</f>
      </c>
      <c r="DG27" s="208"/>
      <c r="DH27" s="208"/>
      <c r="DI27" s="208"/>
      <c r="DJ27" s="208"/>
      <c r="DK27" s="208"/>
      <c r="DL27" s="208"/>
      <c r="DN27" s="53"/>
      <c r="DO27" s="54"/>
      <c r="DP27" s="193" t="s">
        <v>507</v>
      </c>
      <c r="DQ27" s="193"/>
      <c r="DR27" s="193"/>
      <c r="DS27" s="193"/>
      <c r="DT27" s="193"/>
      <c r="DU27" s="193"/>
      <c r="DV27" s="193"/>
      <c r="DW27" s="193"/>
      <c r="DX27" s="193"/>
      <c r="DY27" s="193"/>
      <c r="DZ27" s="193"/>
      <c r="EA27" s="193"/>
      <c r="EB27" s="193"/>
      <c r="EC27" s="193"/>
      <c r="ED27" s="193"/>
      <c r="EE27" s="193"/>
      <c r="EF27" s="193"/>
      <c r="EG27" s="193"/>
      <c r="EH27" s="193"/>
      <c r="EI27" s="193"/>
      <c r="EJ27" s="193"/>
      <c r="EK27" s="193"/>
      <c r="EL27" s="193"/>
      <c r="EM27" s="193"/>
      <c r="EN27" s="193"/>
      <c r="EO27" s="193"/>
      <c r="EP27" s="193"/>
      <c r="EQ27" s="193"/>
      <c r="ER27" s="193"/>
      <c r="ES27" s="193"/>
      <c r="ET27" s="193"/>
      <c r="EU27" s="193"/>
      <c r="EV27" s="193"/>
      <c r="EW27" s="193"/>
      <c r="EX27" s="193"/>
      <c r="EY27" s="193"/>
      <c r="EZ27" s="194"/>
      <c r="FA27" s="191">
        <f>IF('入力票5'!BN22="","",'入力票5'!BN22)</f>
      </c>
      <c r="FB27" s="191"/>
      <c r="FC27" s="191"/>
      <c r="FD27" s="191"/>
      <c r="FE27" s="191"/>
      <c r="FF27" s="191"/>
      <c r="FG27" s="191"/>
      <c r="FH27" s="191"/>
      <c r="FI27" s="191"/>
      <c r="FJ27" s="191"/>
      <c r="FK27" s="191"/>
      <c r="FL27" s="191"/>
      <c r="FM27" s="24"/>
      <c r="FN27" s="24"/>
      <c r="FO27" s="24"/>
      <c r="FP27" s="24"/>
      <c r="FQ27" s="24"/>
      <c r="FR27" s="24"/>
      <c r="FS27" s="32"/>
    </row>
    <row r="28" spans="1:175" ht="11.25" customHeight="1">
      <c r="A28" s="53" t="s">
        <v>32</v>
      </c>
      <c r="B28" s="54"/>
      <c r="C28" s="54"/>
      <c r="D28" s="54"/>
      <c r="E28" s="54"/>
      <c r="F28" s="253" t="s">
        <v>33</v>
      </c>
      <c r="G28" s="253"/>
      <c r="H28" s="253"/>
      <c r="I28" s="253"/>
      <c r="J28" s="253"/>
      <c r="K28" s="253"/>
      <c r="L28" s="253"/>
      <c r="M28" s="253"/>
      <c r="N28" s="253"/>
      <c r="O28" s="253"/>
      <c r="P28" s="253"/>
      <c r="Q28" s="253"/>
      <c r="R28" s="253"/>
      <c r="S28" s="253"/>
      <c r="T28" s="253"/>
      <c r="U28" s="253"/>
      <c r="V28" s="253"/>
      <c r="W28" s="253"/>
      <c r="X28" s="253"/>
      <c r="Y28" s="253"/>
      <c r="Z28" s="253"/>
      <c r="AA28" s="253"/>
      <c r="AB28" s="254"/>
      <c r="AC28" s="190">
        <f>c!C166</f>
      </c>
      <c r="AD28" s="190"/>
      <c r="AE28" s="190"/>
      <c r="AF28" s="190"/>
      <c r="AG28" s="190"/>
      <c r="AH28" s="190"/>
      <c r="AI28" s="190"/>
      <c r="AJ28" s="190"/>
      <c r="AK28" s="190"/>
      <c r="AL28" s="190"/>
      <c r="AM28" s="190">
        <f>c!C17</f>
      </c>
      <c r="AN28" s="190"/>
      <c r="AO28" s="190"/>
      <c r="AP28" s="190"/>
      <c r="AQ28" s="190"/>
      <c r="AR28" s="190"/>
      <c r="AS28" s="190"/>
      <c r="AT28" s="190"/>
      <c r="AU28" s="190"/>
      <c r="AV28" s="190"/>
      <c r="AW28" s="190"/>
      <c r="AX28" s="190"/>
      <c r="AY28" s="190"/>
      <c r="AZ28" s="190"/>
      <c r="BA28" s="190">
        <f>c!E17</f>
      </c>
      <c r="BB28" s="190"/>
      <c r="BC28" s="190"/>
      <c r="BD28" s="190"/>
      <c r="BE28" s="190"/>
      <c r="BF28" s="190"/>
      <c r="BG28" s="190"/>
      <c r="BH28" s="190">
        <f>c!Q62</f>
      </c>
      <c r="BI28" s="190"/>
      <c r="BJ28" s="190"/>
      <c r="BK28" s="190"/>
      <c r="BL28" s="190"/>
      <c r="BM28" s="190"/>
      <c r="BN28" s="190"/>
      <c r="BO28" s="190"/>
      <c r="BP28" s="190"/>
      <c r="BQ28" s="190"/>
      <c r="BR28" s="190"/>
      <c r="BS28" s="190"/>
      <c r="BT28" s="190"/>
      <c r="BU28" s="190"/>
      <c r="BV28" s="246">
        <f>c!B62</f>
      </c>
      <c r="BW28" s="198"/>
      <c r="BX28" s="198"/>
      <c r="BY28" s="198"/>
      <c r="BZ28" s="198"/>
      <c r="CA28" s="198"/>
      <c r="CB28" s="217">
        <f>c!C62</f>
      </c>
      <c r="CC28" s="217"/>
      <c r="CD28" s="217"/>
      <c r="CE28" s="217"/>
      <c r="CF28" s="217"/>
      <c r="CG28" s="217"/>
      <c r="CH28" s="198">
        <f>c!D62</f>
      </c>
      <c r="CI28" s="198"/>
      <c r="CJ28" s="198"/>
      <c r="CK28" s="198"/>
      <c r="CL28" s="198"/>
      <c r="CM28" s="198"/>
      <c r="CN28" s="198">
        <f>c!E62</f>
      </c>
      <c r="CO28" s="198"/>
      <c r="CP28" s="198"/>
      <c r="CQ28" s="198"/>
      <c r="CR28" s="198"/>
      <c r="CS28" s="198"/>
      <c r="CT28" s="198">
        <f>c!F62</f>
      </c>
      <c r="CU28" s="198"/>
      <c r="CV28" s="198"/>
      <c r="CW28" s="198"/>
      <c r="CX28" s="198"/>
      <c r="CY28" s="198"/>
      <c r="CZ28" s="198">
        <f>c!G62</f>
      </c>
      <c r="DA28" s="198"/>
      <c r="DB28" s="198"/>
      <c r="DC28" s="198"/>
      <c r="DD28" s="198"/>
      <c r="DE28" s="207"/>
      <c r="DF28" s="190">
        <f>c!U62</f>
      </c>
      <c r="DG28" s="190"/>
      <c r="DH28" s="190"/>
      <c r="DI28" s="190"/>
      <c r="DJ28" s="190"/>
      <c r="DK28" s="190"/>
      <c r="DL28" s="190"/>
      <c r="DN28" s="53"/>
      <c r="DO28" s="54"/>
      <c r="DP28" s="193" t="s">
        <v>416</v>
      </c>
      <c r="DQ28" s="193"/>
      <c r="DR28" s="193"/>
      <c r="DS28" s="193"/>
      <c r="DT28" s="193"/>
      <c r="DU28" s="193"/>
      <c r="DV28" s="193"/>
      <c r="DW28" s="193"/>
      <c r="DX28" s="193"/>
      <c r="DY28" s="193"/>
      <c r="DZ28" s="193"/>
      <c r="EA28" s="193"/>
      <c r="EB28" s="193"/>
      <c r="EC28" s="193"/>
      <c r="ED28" s="193"/>
      <c r="EE28" s="193"/>
      <c r="EF28" s="193"/>
      <c r="EG28" s="193"/>
      <c r="EH28" s="193"/>
      <c r="EI28" s="193"/>
      <c r="EJ28" s="193"/>
      <c r="EK28" s="193"/>
      <c r="EL28" s="193"/>
      <c r="EM28" s="193"/>
      <c r="EN28" s="193"/>
      <c r="EO28" s="193"/>
      <c r="EP28" s="193"/>
      <c r="EQ28" s="193"/>
      <c r="ER28" s="193"/>
      <c r="ES28" s="193"/>
      <c r="ET28" s="193"/>
      <c r="EU28" s="193"/>
      <c r="EV28" s="193"/>
      <c r="EW28" s="193"/>
      <c r="EX28" s="193"/>
      <c r="EY28" s="193"/>
      <c r="EZ28" s="194"/>
      <c r="FA28" s="191">
        <f>IF('入力票5'!BN23="","",'入力票5'!BN23)</f>
      </c>
      <c r="FB28" s="191"/>
      <c r="FC28" s="191"/>
      <c r="FD28" s="191"/>
      <c r="FE28" s="191"/>
      <c r="FF28" s="191"/>
      <c r="FG28" s="191"/>
      <c r="FH28" s="191"/>
      <c r="FI28" s="191"/>
      <c r="FJ28" s="191"/>
      <c r="FK28" s="191"/>
      <c r="FL28" s="191"/>
      <c r="FM28" s="24"/>
      <c r="FN28" s="24"/>
      <c r="FO28" s="24"/>
      <c r="FP28" s="24"/>
      <c r="FQ28" s="24"/>
      <c r="FR28" s="24"/>
      <c r="FS28" s="32"/>
    </row>
    <row r="29" spans="1:175" ht="11.25" customHeight="1">
      <c r="A29" s="53" t="s">
        <v>34</v>
      </c>
      <c r="B29" s="54"/>
      <c r="C29" s="54"/>
      <c r="D29" s="54"/>
      <c r="E29" s="54"/>
      <c r="F29" s="253" t="s">
        <v>405</v>
      </c>
      <c r="G29" s="253"/>
      <c r="H29" s="253"/>
      <c r="I29" s="253"/>
      <c r="J29" s="253"/>
      <c r="K29" s="253"/>
      <c r="L29" s="253"/>
      <c r="M29" s="253"/>
      <c r="N29" s="253"/>
      <c r="O29" s="253"/>
      <c r="P29" s="253"/>
      <c r="Q29" s="253"/>
      <c r="R29" s="253"/>
      <c r="S29" s="253"/>
      <c r="T29" s="253"/>
      <c r="U29" s="253"/>
      <c r="V29" s="253"/>
      <c r="W29" s="253"/>
      <c r="X29" s="253"/>
      <c r="Y29" s="253"/>
      <c r="Z29" s="253"/>
      <c r="AA29" s="253"/>
      <c r="AB29" s="254"/>
      <c r="AC29" s="190">
        <f>c!C167</f>
      </c>
      <c r="AD29" s="190"/>
      <c r="AE29" s="190"/>
      <c r="AF29" s="190"/>
      <c r="AG29" s="190"/>
      <c r="AH29" s="190"/>
      <c r="AI29" s="190"/>
      <c r="AJ29" s="190"/>
      <c r="AK29" s="190"/>
      <c r="AL29" s="190"/>
      <c r="AM29" s="190">
        <f>c!C18</f>
      </c>
      <c r="AN29" s="190"/>
      <c r="AO29" s="190"/>
      <c r="AP29" s="190"/>
      <c r="AQ29" s="190"/>
      <c r="AR29" s="190"/>
      <c r="AS29" s="190"/>
      <c r="AT29" s="190"/>
      <c r="AU29" s="190"/>
      <c r="AV29" s="190"/>
      <c r="AW29" s="190"/>
      <c r="AX29" s="190"/>
      <c r="AY29" s="190"/>
      <c r="AZ29" s="190"/>
      <c r="BA29" s="190">
        <f>c!E18</f>
      </c>
      <c r="BB29" s="190"/>
      <c r="BC29" s="190"/>
      <c r="BD29" s="190"/>
      <c r="BE29" s="190"/>
      <c r="BF29" s="190"/>
      <c r="BG29" s="190"/>
      <c r="BH29" s="190">
        <f>c!Q63</f>
      </c>
      <c r="BI29" s="190"/>
      <c r="BJ29" s="190"/>
      <c r="BK29" s="190"/>
      <c r="BL29" s="190"/>
      <c r="BM29" s="190"/>
      <c r="BN29" s="190"/>
      <c r="BO29" s="190"/>
      <c r="BP29" s="190"/>
      <c r="BQ29" s="190"/>
      <c r="BR29" s="190"/>
      <c r="BS29" s="190"/>
      <c r="BT29" s="190"/>
      <c r="BU29" s="190"/>
      <c r="BV29" s="246">
        <f>c!B63</f>
      </c>
      <c r="BW29" s="198"/>
      <c r="BX29" s="198"/>
      <c r="BY29" s="198"/>
      <c r="BZ29" s="198"/>
      <c r="CA29" s="198"/>
      <c r="CB29" s="217">
        <f>c!C63</f>
      </c>
      <c r="CC29" s="217"/>
      <c r="CD29" s="217"/>
      <c r="CE29" s="217"/>
      <c r="CF29" s="217"/>
      <c r="CG29" s="217"/>
      <c r="CH29" s="198">
        <f>c!D63</f>
      </c>
      <c r="CI29" s="198"/>
      <c r="CJ29" s="198"/>
      <c r="CK29" s="198"/>
      <c r="CL29" s="198"/>
      <c r="CM29" s="198"/>
      <c r="CN29" s="198">
        <f>c!E63</f>
      </c>
      <c r="CO29" s="198"/>
      <c r="CP29" s="198"/>
      <c r="CQ29" s="198"/>
      <c r="CR29" s="198"/>
      <c r="CS29" s="198"/>
      <c r="CT29" s="198">
        <f>c!F63</f>
      </c>
      <c r="CU29" s="198"/>
      <c r="CV29" s="198"/>
      <c r="CW29" s="198"/>
      <c r="CX29" s="198"/>
      <c r="CY29" s="198"/>
      <c r="CZ29" s="198">
        <f>c!G63</f>
      </c>
      <c r="DA29" s="198"/>
      <c r="DB29" s="198"/>
      <c r="DC29" s="198"/>
      <c r="DD29" s="198"/>
      <c r="DE29" s="207"/>
      <c r="DF29" s="190">
        <f>c!U63</f>
      </c>
      <c r="DG29" s="190"/>
      <c r="DH29" s="190"/>
      <c r="DI29" s="190"/>
      <c r="DJ29" s="190"/>
      <c r="DK29" s="190"/>
      <c r="DL29" s="190"/>
      <c r="DN29" s="53"/>
      <c r="DO29" s="54"/>
      <c r="DP29" s="193" t="s">
        <v>446</v>
      </c>
      <c r="DQ29" s="193"/>
      <c r="DR29" s="193"/>
      <c r="DS29" s="193"/>
      <c r="DT29" s="193"/>
      <c r="DU29" s="193"/>
      <c r="DV29" s="193"/>
      <c r="DW29" s="193"/>
      <c r="DX29" s="193"/>
      <c r="DY29" s="193"/>
      <c r="DZ29" s="193"/>
      <c r="EA29" s="193"/>
      <c r="EB29" s="193"/>
      <c r="EC29" s="193"/>
      <c r="ED29" s="193"/>
      <c r="EE29" s="193"/>
      <c r="EF29" s="193"/>
      <c r="EG29" s="193"/>
      <c r="EH29" s="193"/>
      <c r="EI29" s="193"/>
      <c r="EJ29" s="193"/>
      <c r="EK29" s="193"/>
      <c r="EL29" s="193"/>
      <c r="EM29" s="193"/>
      <c r="EN29" s="193"/>
      <c r="EO29" s="193"/>
      <c r="EP29" s="193"/>
      <c r="EQ29" s="193"/>
      <c r="ER29" s="193"/>
      <c r="ES29" s="193"/>
      <c r="ET29" s="193"/>
      <c r="EU29" s="193"/>
      <c r="EV29" s="193"/>
      <c r="EW29" s="193"/>
      <c r="EX29" s="193"/>
      <c r="EY29" s="193"/>
      <c r="EZ29" s="194"/>
      <c r="FA29" s="191">
        <f>IF('入力票5'!BN25="","",'入力票5'!BN25)</f>
      </c>
      <c r="FB29" s="191"/>
      <c r="FC29" s="191"/>
      <c r="FD29" s="191"/>
      <c r="FE29" s="191"/>
      <c r="FF29" s="191"/>
      <c r="FG29" s="191"/>
      <c r="FH29" s="191"/>
      <c r="FI29" s="191"/>
      <c r="FJ29" s="191"/>
      <c r="FK29" s="191"/>
      <c r="FL29" s="191"/>
      <c r="FM29" s="24"/>
      <c r="FN29" s="24"/>
      <c r="FO29" s="24"/>
      <c r="FP29" s="24"/>
      <c r="FQ29" s="24"/>
      <c r="FR29" s="24"/>
      <c r="FS29" s="32"/>
    </row>
    <row r="30" spans="1:175" ht="11.25" customHeight="1">
      <c r="A30" s="53" t="s">
        <v>35</v>
      </c>
      <c r="B30" s="54"/>
      <c r="C30" s="54"/>
      <c r="D30" s="54"/>
      <c r="E30" s="54"/>
      <c r="F30" s="253" t="s">
        <v>36</v>
      </c>
      <c r="G30" s="253"/>
      <c r="H30" s="253"/>
      <c r="I30" s="253"/>
      <c r="J30" s="253"/>
      <c r="K30" s="253"/>
      <c r="L30" s="253"/>
      <c r="M30" s="253"/>
      <c r="N30" s="253"/>
      <c r="O30" s="253"/>
      <c r="P30" s="253"/>
      <c r="Q30" s="253"/>
      <c r="R30" s="253"/>
      <c r="S30" s="253"/>
      <c r="T30" s="253"/>
      <c r="U30" s="253"/>
      <c r="V30" s="253"/>
      <c r="W30" s="253"/>
      <c r="X30" s="253"/>
      <c r="Y30" s="253"/>
      <c r="Z30" s="253"/>
      <c r="AA30" s="253"/>
      <c r="AB30" s="254"/>
      <c r="AC30" s="190">
        <f>c!C168</f>
      </c>
      <c r="AD30" s="190"/>
      <c r="AE30" s="190"/>
      <c r="AF30" s="190"/>
      <c r="AG30" s="190"/>
      <c r="AH30" s="190"/>
      <c r="AI30" s="190"/>
      <c r="AJ30" s="190"/>
      <c r="AK30" s="190"/>
      <c r="AL30" s="190"/>
      <c r="AM30" s="190">
        <f>c!C19</f>
      </c>
      <c r="AN30" s="190"/>
      <c r="AO30" s="190"/>
      <c r="AP30" s="190"/>
      <c r="AQ30" s="190"/>
      <c r="AR30" s="190"/>
      <c r="AS30" s="190"/>
      <c r="AT30" s="190"/>
      <c r="AU30" s="190"/>
      <c r="AV30" s="190"/>
      <c r="AW30" s="190"/>
      <c r="AX30" s="190"/>
      <c r="AY30" s="190"/>
      <c r="AZ30" s="190"/>
      <c r="BA30" s="190">
        <f>c!E19</f>
      </c>
      <c r="BB30" s="190"/>
      <c r="BC30" s="190"/>
      <c r="BD30" s="190"/>
      <c r="BE30" s="190"/>
      <c r="BF30" s="190"/>
      <c r="BG30" s="190"/>
      <c r="BH30" s="190">
        <f>c!Q64</f>
      </c>
      <c r="BI30" s="190"/>
      <c r="BJ30" s="190"/>
      <c r="BK30" s="190"/>
      <c r="BL30" s="190"/>
      <c r="BM30" s="190"/>
      <c r="BN30" s="190"/>
      <c r="BO30" s="190"/>
      <c r="BP30" s="190"/>
      <c r="BQ30" s="190"/>
      <c r="BR30" s="190"/>
      <c r="BS30" s="190"/>
      <c r="BT30" s="190"/>
      <c r="BU30" s="190"/>
      <c r="BV30" s="246">
        <f>c!B64</f>
      </c>
      <c r="BW30" s="198"/>
      <c r="BX30" s="198"/>
      <c r="BY30" s="198"/>
      <c r="BZ30" s="198"/>
      <c r="CA30" s="198"/>
      <c r="CB30" s="217">
        <f>c!C64</f>
      </c>
      <c r="CC30" s="217"/>
      <c r="CD30" s="217"/>
      <c r="CE30" s="217"/>
      <c r="CF30" s="217"/>
      <c r="CG30" s="217"/>
      <c r="CH30" s="198">
        <f>c!D64</f>
      </c>
      <c r="CI30" s="198"/>
      <c r="CJ30" s="198"/>
      <c r="CK30" s="198"/>
      <c r="CL30" s="198"/>
      <c r="CM30" s="198"/>
      <c r="CN30" s="198">
        <f>c!E64</f>
      </c>
      <c r="CO30" s="198"/>
      <c r="CP30" s="198"/>
      <c r="CQ30" s="198"/>
      <c r="CR30" s="198"/>
      <c r="CS30" s="198"/>
      <c r="CT30" s="198">
        <f>c!F64</f>
      </c>
      <c r="CU30" s="198"/>
      <c r="CV30" s="198"/>
      <c r="CW30" s="198"/>
      <c r="CX30" s="198"/>
      <c r="CY30" s="198"/>
      <c r="CZ30" s="198">
        <f>c!G64</f>
      </c>
      <c r="DA30" s="198"/>
      <c r="DB30" s="198"/>
      <c r="DC30" s="198"/>
      <c r="DD30" s="198"/>
      <c r="DE30" s="207"/>
      <c r="DF30" s="190">
        <f>c!U64</f>
      </c>
      <c r="DG30" s="190"/>
      <c r="DH30" s="190"/>
      <c r="DI30" s="190"/>
      <c r="DJ30" s="190"/>
      <c r="DK30" s="190"/>
      <c r="DL30" s="190"/>
      <c r="DN30" s="53"/>
      <c r="DO30" s="54"/>
      <c r="DP30" s="195" t="s">
        <v>434</v>
      </c>
      <c r="DQ30" s="195"/>
      <c r="DR30" s="195"/>
      <c r="DS30" s="195"/>
      <c r="DT30" s="195"/>
      <c r="DU30" s="195"/>
      <c r="DV30" s="195"/>
      <c r="DW30" s="195"/>
      <c r="DX30" s="195"/>
      <c r="DY30" s="195"/>
      <c r="DZ30" s="195"/>
      <c r="EA30" s="195"/>
      <c r="EB30" s="195"/>
      <c r="EC30" s="195"/>
      <c r="ED30" s="195"/>
      <c r="EE30" s="195"/>
      <c r="EF30" s="195"/>
      <c r="EG30" s="195"/>
      <c r="EH30" s="195"/>
      <c r="EI30" s="195"/>
      <c r="EJ30" s="195"/>
      <c r="EK30" s="195"/>
      <c r="EL30" s="195"/>
      <c r="EM30" s="195"/>
      <c r="EN30" s="195"/>
      <c r="EO30" s="195"/>
      <c r="EP30" s="195"/>
      <c r="EQ30" s="195"/>
      <c r="ER30" s="195"/>
      <c r="ES30" s="195"/>
      <c r="ET30" s="195"/>
      <c r="EU30" s="195"/>
      <c r="EV30" s="195"/>
      <c r="EW30" s="195"/>
      <c r="EX30" s="195"/>
      <c r="EY30" s="195"/>
      <c r="EZ30" s="196"/>
      <c r="FA30" s="197">
        <f>IF('入力票5'!BN27="","",IF('入力票5'!BN27=1,"えるぼし(第１段階)",IF('入力票5'!BN27=2,"えるぼし(第２段階)",IF('入力票5'!BN27=3,"えるぼし(第３段階)",IF('入力票5'!BN27=4,"プラチナえるぼし",IF('入力票5'!BN27=5,"非該当"))))))</f>
      </c>
      <c r="FB30" s="197"/>
      <c r="FC30" s="197"/>
      <c r="FD30" s="197"/>
      <c r="FE30" s="197"/>
      <c r="FF30" s="197"/>
      <c r="FG30" s="197"/>
      <c r="FH30" s="197"/>
      <c r="FI30" s="197"/>
      <c r="FJ30" s="197"/>
      <c r="FK30" s="197"/>
      <c r="FL30" s="197"/>
      <c r="FM30" s="24"/>
      <c r="FN30" s="24"/>
      <c r="FO30" s="24"/>
      <c r="FP30" s="24"/>
      <c r="FQ30" s="24"/>
      <c r="FR30" s="24"/>
      <c r="FS30" s="32"/>
    </row>
    <row r="31" spans="1:175" ht="11.25" customHeight="1">
      <c r="A31" s="53" t="s">
        <v>37</v>
      </c>
      <c r="B31" s="54"/>
      <c r="C31" s="54"/>
      <c r="D31" s="54"/>
      <c r="E31" s="54"/>
      <c r="F31" s="253" t="s">
        <v>38</v>
      </c>
      <c r="G31" s="253"/>
      <c r="H31" s="253"/>
      <c r="I31" s="253"/>
      <c r="J31" s="253"/>
      <c r="K31" s="253"/>
      <c r="L31" s="253"/>
      <c r="M31" s="253"/>
      <c r="N31" s="253"/>
      <c r="O31" s="253"/>
      <c r="P31" s="253"/>
      <c r="Q31" s="253"/>
      <c r="R31" s="253"/>
      <c r="S31" s="253"/>
      <c r="T31" s="253"/>
      <c r="U31" s="253"/>
      <c r="V31" s="253"/>
      <c r="W31" s="253"/>
      <c r="X31" s="253"/>
      <c r="Y31" s="253"/>
      <c r="Z31" s="253"/>
      <c r="AA31" s="253"/>
      <c r="AB31" s="254"/>
      <c r="AC31" s="190">
        <f>c!C169</f>
      </c>
      <c r="AD31" s="190"/>
      <c r="AE31" s="190"/>
      <c r="AF31" s="190"/>
      <c r="AG31" s="190"/>
      <c r="AH31" s="190"/>
      <c r="AI31" s="190"/>
      <c r="AJ31" s="190"/>
      <c r="AK31" s="190"/>
      <c r="AL31" s="190"/>
      <c r="AM31" s="190">
        <f>c!C20</f>
      </c>
      <c r="AN31" s="190"/>
      <c r="AO31" s="190"/>
      <c r="AP31" s="190"/>
      <c r="AQ31" s="190"/>
      <c r="AR31" s="190"/>
      <c r="AS31" s="190"/>
      <c r="AT31" s="190"/>
      <c r="AU31" s="190"/>
      <c r="AV31" s="190"/>
      <c r="AW31" s="190"/>
      <c r="AX31" s="190"/>
      <c r="AY31" s="190"/>
      <c r="AZ31" s="190"/>
      <c r="BA31" s="190">
        <f>c!E20</f>
      </c>
      <c r="BB31" s="190"/>
      <c r="BC31" s="190"/>
      <c r="BD31" s="190"/>
      <c r="BE31" s="190"/>
      <c r="BF31" s="190"/>
      <c r="BG31" s="190"/>
      <c r="BH31" s="190">
        <f>c!Q65</f>
      </c>
      <c r="BI31" s="190"/>
      <c r="BJ31" s="190"/>
      <c r="BK31" s="190"/>
      <c r="BL31" s="190"/>
      <c r="BM31" s="190"/>
      <c r="BN31" s="190"/>
      <c r="BO31" s="190"/>
      <c r="BP31" s="190"/>
      <c r="BQ31" s="190"/>
      <c r="BR31" s="190"/>
      <c r="BS31" s="190"/>
      <c r="BT31" s="190"/>
      <c r="BU31" s="190"/>
      <c r="BV31" s="246">
        <f>c!B65</f>
      </c>
      <c r="BW31" s="198"/>
      <c r="BX31" s="198"/>
      <c r="BY31" s="198"/>
      <c r="BZ31" s="198"/>
      <c r="CA31" s="198"/>
      <c r="CB31" s="217">
        <f>c!C65</f>
      </c>
      <c r="CC31" s="217"/>
      <c r="CD31" s="217"/>
      <c r="CE31" s="217"/>
      <c r="CF31" s="217"/>
      <c r="CG31" s="217"/>
      <c r="CH31" s="198">
        <f>c!D65</f>
      </c>
      <c r="CI31" s="198"/>
      <c r="CJ31" s="198"/>
      <c r="CK31" s="198"/>
      <c r="CL31" s="198"/>
      <c r="CM31" s="198"/>
      <c r="CN31" s="198">
        <f>c!E65</f>
      </c>
      <c r="CO31" s="198"/>
      <c r="CP31" s="198"/>
      <c r="CQ31" s="198"/>
      <c r="CR31" s="198"/>
      <c r="CS31" s="198"/>
      <c r="CT31" s="198">
        <f>c!F65</f>
      </c>
      <c r="CU31" s="198"/>
      <c r="CV31" s="198"/>
      <c r="CW31" s="198"/>
      <c r="CX31" s="198"/>
      <c r="CY31" s="198"/>
      <c r="CZ31" s="198">
        <f>c!G65</f>
      </c>
      <c r="DA31" s="198"/>
      <c r="DB31" s="198"/>
      <c r="DC31" s="198"/>
      <c r="DD31" s="198"/>
      <c r="DE31" s="207"/>
      <c r="DF31" s="190">
        <f>c!U65</f>
      </c>
      <c r="DG31" s="190"/>
      <c r="DH31" s="190"/>
      <c r="DI31" s="190"/>
      <c r="DJ31" s="190"/>
      <c r="DK31" s="190"/>
      <c r="DL31" s="190"/>
      <c r="DN31" s="53"/>
      <c r="DO31" s="54"/>
      <c r="DP31" s="195" t="s">
        <v>436</v>
      </c>
      <c r="DQ31" s="195"/>
      <c r="DR31" s="195"/>
      <c r="DS31" s="195"/>
      <c r="DT31" s="195"/>
      <c r="DU31" s="195"/>
      <c r="DV31" s="195"/>
      <c r="DW31" s="195"/>
      <c r="DX31" s="195"/>
      <c r="DY31" s="195"/>
      <c r="DZ31" s="195"/>
      <c r="EA31" s="195"/>
      <c r="EB31" s="195"/>
      <c r="EC31" s="195"/>
      <c r="ED31" s="195"/>
      <c r="EE31" s="195"/>
      <c r="EF31" s="195"/>
      <c r="EG31" s="195"/>
      <c r="EH31" s="195"/>
      <c r="EI31" s="195"/>
      <c r="EJ31" s="195"/>
      <c r="EK31" s="195"/>
      <c r="EL31" s="195"/>
      <c r="EM31" s="195"/>
      <c r="EN31" s="195"/>
      <c r="EO31" s="195"/>
      <c r="EP31" s="195"/>
      <c r="EQ31" s="195"/>
      <c r="ER31" s="195"/>
      <c r="ES31" s="195"/>
      <c r="ET31" s="195"/>
      <c r="EU31" s="195"/>
      <c r="EV31" s="195"/>
      <c r="EW31" s="195"/>
      <c r="EX31" s="195"/>
      <c r="EY31" s="195"/>
      <c r="EZ31" s="196"/>
      <c r="FA31" s="197">
        <f>IF('入力票5'!BN33="","",IF('入力票5'!BN33=1,"くるみん",IF('入力票5'!BN33=2,"トライくるみん",IF('入力票5'!BN33=3,"プラチナくるみん",IF('入力票5'!BN33=4,"非該当")))))</f>
      </c>
      <c r="FB31" s="197"/>
      <c r="FC31" s="197"/>
      <c r="FD31" s="197"/>
      <c r="FE31" s="197"/>
      <c r="FF31" s="197"/>
      <c r="FG31" s="197"/>
      <c r="FH31" s="197"/>
      <c r="FI31" s="197"/>
      <c r="FJ31" s="197"/>
      <c r="FK31" s="197"/>
      <c r="FL31" s="197"/>
      <c r="FM31" s="24"/>
      <c r="FN31" s="24"/>
      <c r="FO31" s="24"/>
      <c r="FP31" s="24"/>
      <c r="FQ31" s="24"/>
      <c r="FR31" s="24"/>
      <c r="FS31" s="32"/>
    </row>
    <row r="32" spans="1:175" ht="11.25" customHeight="1">
      <c r="A32" s="53" t="s">
        <v>39</v>
      </c>
      <c r="B32" s="54"/>
      <c r="C32" s="54"/>
      <c r="D32" s="54"/>
      <c r="E32" s="54"/>
      <c r="F32" s="253" t="s">
        <v>40</v>
      </c>
      <c r="G32" s="253"/>
      <c r="H32" s="253"/>
      <c r="I32" s="253"/>
      <c r="J32" s="253"/>
      <c r="K32" s="253"/>
      <c r="L32" s="253"/>
      <c r="M32" s="253"/>
      <c r="N32" s="253"/>
      <c r="O32" s="253"/>
      <c r="P32" s="253"/>
      <c r="Q32" s="253"/>
      <c r="R32" s="253"/>
      <c r="S32" s="253"/>
      <c r="T32" s="253"/>
      <c r="U32" s="253"/>
      <c r="V32" s="253"/>
      <c r="W32" s="253"/>
      <c r="X32" s="253"/>
      <c r="Y32" s="253"/>
      <c r="Z32" s="253"/>
      <c r="AA32" s="253"/>
      <c r="AB32" s="254"/>
      <c r="AC32" s="190">
        <f>c!C170</f>
      </c>
      <c r="AD32" s="190"/>
      <c r="AE32" s="190"/>
      <c r="AF32" s="190"/>
      <c r="AG32" s="190"/>
      <c r="AH32" s="190"/>
      <c r="AI32" s="190"/>
      <c r="AJ32" s="190"/>
      <c r="AK32" s="190"/>
      <c r="AL32" s="190"/>
      <c r="AM32" s="190">
        <f>c!C21</f>
      </c>
      <c r="AN32" s="190"/>
      <c r="AO32" s="190"/>
      <c r="AP32" s="190"/>
      <c r="AQ32" s="190"/>
      <c r="AR32" s="190"/>
      <c r="AS32" s="190"/>
      <c r="AT32" s="190"/>
      <c r="AU32" s="190"/>
      <c r="AV32" s="190"/>
      <c r="AW32" s="190"/>
      <c r="AX32" s="190"/>
      <c r="AY32" s="190"/>
      <c r="AZ32" s="190"/>
      <c r="BA32" s="190">
        <f>c!E21</f>
      </c>
      <c r="BB32" s="190"/>
      <c r="BC32" s="190"/>
      <c r="BD32" s="190"/>
      <c r="BE32" s="190"/>
      <c r="BF32" s="190"/>
      <c r="BG32" s="190"/>
      <c r="BH32" s="190">
        <f>c!Q66</f>
      </c>
      <c r="BI32" s="190"/>
      <c r="BJ32" s="190"/>
      <c r="BK32" s="190"/>
      <c r="BL32" s="190"/>
      <c r="BM32" s="190"/>
      <c r="BN32" s="190"/>
      <c r="BO32" s="190"/>
      <c r="BP32" s="190"/>
      <c r="BQ32" s="190"/>
      <c r="BR32" s="190"/>
      <c r="BS32" s="190"/>
      <c r="BT32" s="190"/>
      <c r="BU32" s="190"/>
      <c r="BV32" s="246">
        <f>c!B66</f>
      </c>
      <c r="BW32" s="198"/>
      <c r="BX32" s="198"/>
      <c r="BY32" s="198"/>
      <c r="BZ32" s="198"/>
      <c r="CA32" s="198"/>
      <c r="CB32" s="217">
        <f>c!C66</f>
      </c>
      <c r="CC32" s="217"/>
      <c r="CD32" s="217"/>
      <c r="CE32" s="217"/>
      <c r="CF32" s="217"/>
      <c r="CG32" s="217"/>
      <c r="CH32" s="198">
        <f>c!D66</f>
      </c>
      <c r="CI32" s="198"/>
      <c r="CJ32" s="198"/>
      <c r="CK32" s="198"/>
      <c r="CL32" s="198"/>
      <c r="CM32" s="198"/>
      <c r="CN32" s="198">
        <f>c!E66</f>
      </c>
      <c r="CO32" s="198"/>
      <c r="CP32" s="198"/>
      <c r="CQ32" s="198"/>
      <c r="CR32" s="198"/>
      <c r="CS32" s="198"/>
      <c r="CT32" s="198">
        <f>c!F66</f>
      </c>
      <c r="CU32" s="198"/>
      <c r="CV32" s="198"/>
      <c r="CW32" s="198"/>
      <c r="CX32" s="198"/>
      <c r="CY32" s="198"/>
      <c r="CZ32" s="198">
        <f>c!G66</f>
      </c>
      <c r="DA32" s="198"/>
      <c r="DB32" s="198"/>
      <c r="DC32" s="198"/>
      <c r="DD32" s="198"/>
      <c r="DE32" s="207"/>
      <c r="DF32" s="190">
        <f>c!U66</f>
      </c>
      <c r="DG32" s="190"/>
      <c r="DH32" s="190"/>
      <c r="DI32" s="190"/>
      <c r="DJ32" s="190"/>
      <c r="DK32" s="190"/>
      <c r="DL32" s="190"/>
      <c r="DN32" s="65"/>
      <c r="DO32" s="66"/>
      <c r="DP32" s="205" t="s">
        <v>435</v>
      </c>
      <c r="DQ32" s="205"/>
      <c r="DR32" s="205"/>
      <c r="DS32" s="205"/>
      <c r="DT32" s="205"/>
      <c r="DU32" s="205"/>
      <c r="DV32" s="205"/>
      <c r="DW32" s="205"/>
      <c r="DX32" s="205"/>
      <c r="DY32" s="205"/>
      <c r="DZ32" s="205"/>
      <c r="EA32" s="205"/>
      <c r="EB32" s="205"/>
      <c r="EC32" s="205"/>
      <c r="ED32" s="205"/>
      <c r="EE32" s="205"/>
      <c r="EF32" s="205"/>
      <c r="EG32" s="205"/>
      <c r="EH32" s="205"/>
      <c r="EI32" s="205"/>
      <c r="EJ32" s="205"/>
      <c r="EK32" s="205"/>
      <c r="EL32" s="205"/>
      <c r="EM32" s="205"/>
      <c r="EN32" s="205"/>
      <c r="EO32" s="205"/>
      <c r="EP32" s="205"/>
      <c r="EQ32" s="205"/>
      <c r="ER32" s="205"/>
      <c r="ES32" s="205"/>
      <c r="ET32" s="205"/>
      <c r="EU32" s="205"/>
      <c r="EV32" s="205"/>
      <c r="EW32" s="205"/>
      <c r="EX32" s="205"/>
      <c r="EY32" s="205"/>
      <c r="EZ32" s="206"/>
      <c r="FA32" s="192">
        <f>IF('入力票5'!BN38="","",IF('入力票5'!BN38=1,"ユースエール",IF('入力票5'!BN38=2,"非該当")))</f>
      </c>
      <c r="FB32" s="192"/>
      <c r="FC32" s="192"/>
      <c r="FD32" s="192"/>
      <c r="FE32" s="192"/>
      <c r="FF32" s="192"/>
      <c r="FG32" s="192"/>
      <c r="FH32" s="192"/>
      <c r="FI32" s="192"/>
      <c r="FJ32" s="192"/>
      <c r="FK32" s="192"/>
      <c r="FL32" s="192"/>
      <c r="FM32" s="24"/>
      <c r="FN32" s="24"/>
      <c r="FO32" s="24"/>
      <c r="FP32" s="24"/>
      <c r="FQ32" s="24"/>
      <c r="FR32" s="24"/>
      <c r="FS32" s="32"/>
    </row>
    <row r="33" spans="1:175" ht="11.25" customHeight="1">
      <c r="A33" s="53" t="s">
        <v>41</v>
      </c>
      <c r="B33" s="54"/>
      <c r="C33" s="54"/>
      <c r="D33" s="54"/>
      <c r="E33" s="54"/>
      <c r="F33" s="253" t="s">
        <v>42</v>
      </c>
      <c r="G33" s="253"/>
      <c r="H33" s="253"/>
      <c r="I33" s="253"/>
      <c r="J33" s="253"/>
      <c r="K33" s="253"/>
      <c r="L33" s="253"/>
      <c r="M33" s="253"/>
      <c r="N33" s="253"/>
      <c r="O33" s="253"/>
      <c r="P33" s="253"/>
      <c r="Q33" s="253"/>
      <c r="R33" s="253"/>
      <c r="S33" s="253"/>
      <c r="T33" s="253"/>
      <c r="U33" s="253"/>
      <c r="V33" s="253"/>
      <c r="W33" s="253"/>
      <c r="X33" s="253"/>
      <c r="Y33" s="253"/>
      <c r="Z33" s="253"/>
      <c r="AA33" s="253"/>
      <c r="AB33" s="254"/>
      <c r="AC33" s="190">
        <f>c!C171</f>
      </c>
      <c r="AD33" s="190"/>
      <c r="AE33" s="190"/>
      <c r="AF33" s="190"/>
      <c r="AG33" s="190"/>
      <c r="AH33" s="190"/>
      <c r="AI33" s="190"/>
      <c r="AJ33" s="190"/>
      <c r="AK33" s="190"/>
      <c r="AL33" s="190"/>
      <c r="AM33" s="190">
        <f>c!C22</f>
      </c>
      <c r="AN33" s="190"/>
      <c r="AO33" s="190"/>
      <c r="AP33" s="190"/>
      <c r="AQ33" s="190"/>
      <c r="AR33" s="190"/>
      <c r="AS33" s="190"/>
      <c r="AT33" s="190"/>
      <c r="AU33" s="190"/>
      <c r="AV33" s="190"/>
      <c r="AW33" s="190"/>
      <c r="AX33" s="190"/>
      <c r="AY33" s="190"/>
      <c r="AZ33" s="190"/>
      <c r="BA33" s="190">
        <f>c!E22</f>
      </c>
      <c r="BB33" s="190"/>
      <c r="BC33" s="190"/>
      <c r="BD33" s="190"/>
      <c r="BE33" s="190"/>
      <c r="BF33" s="190"/>
      <c r="BG33" s="190"/>
      <c r="BH33" s="190">
        <f>c!Q67</f>
      </c>
      <c r="BI33" s="190"/>
      <c r="BJ33" s="190"/>
      <c r="BK33" s="190"/>
      <c r="BL33" s="190"/>
      <c r="BM33" s="190"/>
      <c r="BN33" s="190"/>
      <c r="BO33" s="190"/>
      <c r="BP33" s="190"/>
      <c r="BQ33" s="190"/>
      <c r="BR33" s="190"/>
      <c r="BS33" s="190"/>
      <c r="BT33" s="190"/>
      <c r="BU33" s="190"/>
      <c r="BV33" s="246">
        <f>c!B67</f>
      </c>
      <c r="BW33" s="198"/>
      <c r="BX33" s="198"/>
      <c r="BY33" s="198"/>
      <c r="BZ33" s="198"/>
      <c r="CA33" s="198"/>
      <c r="CB33" s="217">
        <f>c!C67</f>
      </c>
      <c r="CC33" s="217"/>
      <c r="CD33" s="217"/>
      <c r="CE33" s="217"/>
      <c r="CF33" s="217"/>
      <c r="CG33" s="217"/>
      <c r="CH33" s="198">
        <f>c!D67</f>
      </c>
      <c r="CI33" s="198"/>
      <c r="CJ33" s="198"/>
      <c r="CK33" s="198"/>
      <c r="CL33" s="198"/>
      <c r="CM33" s="198"/>
      <c r="CN33" s="198">
        <f>c!E67</f>
      </c>
      <c r="CO33" s="198"/>
      <c r="CP33" s="198"/>
      <c r="CQ33" s="198"/>
      <c r="CR33" s="198"/>
      <c r="CS33" s="198"/>
      <c r="CT33" s="198">
        <f>c!F67</f>
      </c>
      <c r="CU33" s="198"/>
      <c r="CV33" s="198"/>
      <c r="CW33" s="198"/>
      <c r="CX33" s="198"/>
      <c r="CY33" s="198"/>
      <c r="CZ33" s="198">
        <f>c!G67</f>
      </c>
      <c r="DA33" s="198"/>
      <c r="DB33" s="198"/>
      <c r="DC33" s="198"/>
      <c r="DD33" s="198"/>
      <c r="DE33" s="207"/>
      <c r="DF33" s="190">
        <f>c!U67</f>
      </c>
      <c r="DG33" s="190"/>
      <c r="DH33" s="190"/>
      <c r="DI33" s="190"/>
      <c r="DJ33" s="190"/>
      <c r="DK33" s="190"/>
      <c r="DL33" s="190"/>
      <c r="DN33" s="292" t="s">
        <v>508</v>
      </c>
      <c r="DO33" s="293"/>
      <c r="DP33" s="293"/>
      <c r="DQ33" s="293"/>
      <c r="DR33" s="293"/>
      <c r="DS33" s="293"/>
      <c r="DT33" s="293"/>
      <c r="DU33" s="293"/>
      <c r="DV33" s="293"/>
      <c r="DW33" s="293"/>
      <c r="DX33" s="293"/>
      <c r="DY33" s="293"/>
      <c r="DZ33" s="293"/>
      <c r="EA33" s="293"/>
      <c r="EB33" s="293"/>
      <c r="EC33" s="293"/>
      <c r="ED33" s="293"/>
      <c r="EE33" s="293"/>
      <c r="EF33" s="293"/>
      <c r="EG33" s="293"/>
      <c r="EH33" s="293"/>
      <c r="EI33" s="293"/>
      <c r="EJ33" s="293"/>
      <c r="EK33" s="293"/>
      <c r="EL33" s="293"/>
      <c r="EM33" s="293"/>
      <c r="EN33" s="293"/>
      <c r="EO33" s="293"/>
      <c r="EP33" s="293"/>
      <c r="EQ33" s="293"/>
      <c r="ER33" s="293"/>
      <c r="ES33" s="293"/>
      <c r="ET33" s="293"/>
      <c r="EU33" s="293"/>
      <c r="EV33" s="293"/>
      <c r="EW33" s="293"/>
      <c r="EX33" s="293"/>
      <c r="EY33" s="293"/>
      <c r="EZ33" s="293"/>
      <c r="FA33" s="293"/>
      <c r="FB33" s="293"/>
      <c r="FC33" s="293"/>
      <c r="FD33" s="293"/>
      <c r="FE33" s="293"/>
      <c r="FF33" s="293"/>
      <c r="FG33" s="20"/>
      <c r="FH33" s="20"/>
      <c r="FI33" s="20"/>
      <c r="FJ33" s="20"/>
      <c r="FK33" s="20"/>
      <c r="FL33" s="20"/>
      <c r="FM33" s="287">
        <f>c!B104</f>
      </c>
      <c r="FN33" s="287"/>
      <c r="FO33" s="287"/>
      <c r="FP33" s="287"/>
      <c r="FQ33" s="287"/>
      <c r="FR33" s="287"/>
      <c r="FS33" s="288"/>
    </row>
    <row r="34" spans="1:175" ht="11.25" customHeight="1">
      <c r="A34" s="53" t="s">
        <v>43</v>
      </c>
      <c r="B34" s="54"/>
      <c r="C34" s="54"/>
      <c r="D34" s="54"/>
      <c r="E34" s="54"/>
      <c r="F34" s="253" t="s">
        <v>44</v>
      </c>
      <c r="G34" s="253"/>
      <c r="H34" s="253"/>
      <c r="I34" s="253"/>
      <c r="J34" s="253"/>
      <c r="K34" s="253"/>
      <c r="L34" s="253"/>
      <c r="M34" s="253"/>
      <c r="N34" s="253"/>
      <c r="O34" s="253"/>
      <c r="P34" s="253"/>
      <c r="Q34" s="253"/>
      <c r="R34" s="253"/>
      <c r="S34" s="253"/>
      <c r="T34" s="253"/>
      <c r="U34" s="253"/>
      <c r="V34" s="253"/>
      <c r="W34" s="253"/>
      <c r="X34" s="253"/>
      <c r="Y34" s="253"/>
      <c r="Z34" s="253"/>
      <c r="AA34" s="253"/>
      <c r="AB34" s="254"/>
      <c r="AC34" s="190">
        <f>c!C172</f>
      </c>
      <c r="AD34" s="190"/>
      <c r="AE34" s="190"/>
      <c r="AF34" s="190"/>
      <c r="AG34" s="190"/>
      <c r="AH34" s="190"/>
      <c r="AI34" s="190"/>
      <c r="AJ34" s="190"/>
      <c r="AK34" s="190"/>
      <c r="AL34" s="190"/>
      <c r="AM34" s="190">
        <f>c!C23</f>
      </c>
      <c r="AN34" s="190"/>
      <c r="AO34" s="190"/>
      <c r="AP34" s="190"/>
      <c r="AQ34" s="190"/>
      <c r="AR34" s="190"/>
      <c r="AS34" s="190"/>
      <c r="AT34" s="190"/>
      <c r="AU34" s="190"/>
      <c r="AV34" s="190"/>
      <c r="AW34" s="190"/>
      <c r="AX34" s="190"/>
      <c r="AY34" s="190"/>
      <c r="AZ34" s="190"/>
      <c r="BA34" s="190">
        <f>c!E23</f>
      </c>
      <c r="BB34" s="190"/>
      <c r="BC34" s="190"/>
      <c r="BD34" s="190"/>
      <c r="BE34" s="190"/>
      <c r="BF34" s="190"/>
      <c r="BG34" s="190"/>
      <c r="BH34" s="190">
        <f>c!Q68</f>
      </c>
      <c r="BI34" s="190"/>
      <c r="BJ34" s="190"/>
      <c r="BK34" s="190"/>
      <c r="BL34" s="190"/>
      <c r="BM34" s="190"/>
      <c r="BN34" s="190"/>
      <c r="BO34" s="190"/>
      <c r="BP34" s="190"/>
      <c r="BQ34" s="190"/>
      <c r="BR34" s="190"/>
      <c r="BS34" s="190"/>
      <c r="BT34" s="190"/>
      <c r="BU34" s="190"/>
      <c r="BV34" s="246">
        <f>c!B68</f>
      </c>
      <c r="BW34" s="198"/>
      <c r="BX34" s="198"/>
      <c r="BY34" s="198"/>
      <c r="BZ34" s="198"/>
      <c r="CA34" s="198"/>
      <c r="CB34" s="217">
        <f>c!C68</f>
      </c>
      <c r="CC34" s="217"/>
      <c r="CD34" s="217"/>
      <c r="CE34" s="217"/>
      <c r="CF34" s="217"/>
      <c r="CG34" s="217"/>
      <c r="CH34" s="198">
        <f>c!D68</f>
      </c>
      <c r="CI34" s="198"/>
      <c r="CJ34" s="198"/>
      <c r="CK34" s="198"/>
      <c r="CL34" s="198"/>
      <c r="CM34" s="198"/>
      <c r="CN34" s="198">
        <f>c!E68</f>
      </c>
      <c r="CO34" s="198"/>
      <c r="CP34" s="198"/>
      <c r="CQ34" s="198"/>
      <c r="CR34" s="198"/>
      <c r="CS34" s="198"/>
      <c r="CT34" s="198">
        <f>c!F68</f>
      </c>
      <c r="CU34" s="198"/>
      <c r="CV34" s="198"/>
      <c r="CW34" s="198"/>
      <c r="CX34" s="198"/>
      <c r="CY34" s="198"/>
      <c r="CZ34" s="198">
        <f>c!G68</f>
      </c>
      <c r="DA34" s="198"/>
      <c r="DB34" s="198"/>
      <c r="DC34" s="198"/>
      <c r="DD34" s="198"/>
      <c r="DE34" s="207"/>
      <c r="DF34" s="190">
        <f>c!U68</f>
      </c>
      <c r="DG34" s="190"/>
      <c r="DH34" s="190"/>
      <c r="DI34" s="190"/>
      <c r="DJ34" s="190"/>
      <c r="DK34" s="190"/>
      <c r="DL34" s="190"/>
      <c r="DN34" s="55"/>
      <c r="DO34" s="56"/>
      <c r="DP34" s="294" t="s">
        <v>360</v>
      </c>
      <c r="DQ34" s="294"/>
      <c r="DR34" s="294"/>
      <c r="DS34" s="294"/>
      <c r="DT34" s="294"/>
      <c r="DU34" s="294"/>
      <c r="DV34" s="294"/>
      <c r="DW34" s="294"/>
      <c r="DX34" s="294"/>
      <c r="DY34" s="294"/>
      <c r="DZ34" s="294"/>
      <c r="EA34" s="294"/>
      <c r="EB34" s="294"/>
      <c r="EC34" s="294"/>
      <c r="ED34" s="294"/>
      <c r="EE34" s="294"/>
      <c r="EF34" s="294"/>
      <c r="EG34" s="294"/>
      <c r="EH34" s="294"/>
      <c r="EI34" s="294"/>
      <c r="EJ34" s="294"/>
      <c r="EK34" s="294"/>
      <c r="EL34" s="294"/>
      <c r="EM34" s="294"/>
      <c r="EN34" s="294"/>
      <c r="EO34" s="294"/>
      <c r="EP34" s="294"/>
      <c r="EQ34" s="294"/>
      <c r="ER34" s="294"/>
      <c r="ES34" s="294"/>
      <c r="ET34" s="294"/>
      <c r="EU34" s="294"/>
      <c r="EV34" s="294"/>
      <c r="EW34" s="294"/>
      <c r="EX34" s="294"/>
      <c r="EY34" s="294"/>
      <c r="EZ34" s="294"/>
      <c r="FA34" s="282">
        <f>IF('入力票5'!BN42="","",'入力票5'!BN42)</f>
      </c>
      <c r="FB34" s="282"/>
      <c r="FC34" s="282"/>
      <c r="FD34" s="282"/>
      <c r="FE34" s="282"/>
      <c r="FF34" s="282"/>
      <c r="FG34" s="282"/>
      <c r="FH34" s="282"/>
      <c r="FI34" s="282"/>
      <c r="FJ34" s="282"/>
      <c r="FK34" s="282"/>
      <c r="FL34" s="282"/>
      <c r="FM34" s="5"/>
      <c r="FN34" s="6"/>
      <c r="FO34" s="6"/>
      <c r="FP34" s="6"/>
      <c r="FQ34" s="6"/>
      <c r="FR34" s="6"/>
      <c r="FS34" s="19"/>
    </row>
    <row r="35" spans="1:175" ht="11.25" customHeight="1">
      <c r="A35" s="53" t="s">
        <v>45</v>
      </c>
      <c r="B35" s="54"/>
      <c r="C35" s="54"/>
      <c r="D35" s="54"/>
      <c r="E35" s="54"/>
      <c r="F35" s="253" t="s">
        <v>46</v>
      </c>
      <c r="G35" s="253"/>
      <c r="H35" s="253"/>
      <c r="I35" s="253"/>
      <c r="J35" s="253"/>
      <c r="K35" s="253"/>
      <c r="L35" s="253"/>
      <c r="M35" s="253"/>
      <c r="N35" s="253"/>
      <c r="O35" s="253"/>
      <c r="P35" s="253"/>
      <c r="Q35" s="253"/>
      <c r="R35" s="253"/>
      <c r="S35" s="253"/>
      <c r="T35" s="253"/>
      <c r="U35" s="253"/>
      <c r="V35" s="253"/>
      <c r="W35" s="253"/>
      <c r="X35" s="253"/>
      <c r="Y35" s="253"/>
      <c r="Z35" s="253"/>
      <c r="AA35" s="253"/>
      <c r="AB35" s="254"/>
      <c r="AC35" s="190">
        <f>c!C173</f>
      </c>
      <c r="AD35" s="190"/>
      <c r="AE35" s="190"/>
      <c r="AF35" s="190"/>
      <c r="AG35" s="190"/>
      <c r="AH35" s="190"/>
      <c r="AI35" s="190"/>
      <c r="AJ35" s="190"/>
      <c r="AK35" s="190"/>
      <c r="AL35" s="190"/>
      <c r="AM35" s="190">
        <f>c!C24</f>
      </c>
      <c r="AN35" s="190"/>
      <c r="AO35" s="190"/>
      <c r="AP35" s="190"/>
      <c r="AQ35" s="190"/>
      <c r="AR35" s="190"/>
      <c r="AS35" s="190"/>
      <c r="AT35" s="190"/>
      <c r="AU35" s="190"/>
      <c r="AV35" s="190"/>
      <c r="AW35" s="190"/>
      <c r="AX35" s="190"/>
      <c r="AY35" s="190"/>
      <c r="AZ35" s="190"/>
      <c r="BA35" s="190">
        <f>c!E24</f>
      </c>
      <c r="BB35" s="190"/>
      <c r="BC35" s="190"/>
      <c r="BD35" s="190"/>
      <c r="BE35" s="190"/>
      <c r="BF35" s="190"/>
      <c r="BG35" s="190"/>
      <c r="BH35" s="190">
        <f>c!Q69</f>
      </c>
      <c r="BI35" s="190"/>
      <c r="BJ35" s="190"/>
      <c r="BK35" s="190"/>
      <c r="BL35" s="190"/>
      <c r="BM35" s="190"/>
      <c r="BN35" s="190"/>
      <c r="BO35" s="190"/>
      <c r="BP35" s="190"/>
      <c r="BQ35" s="190"/>
      <c r="BR35" s="190"/>
      <c r="BS35" s="190"/>
      <c r="BT35" s="190"/>
      <c r="BU35" s="190"/>
      <c r="BV35" s="246">
        <f>c!B69</f>
      </c>
      <c r="BW35" s="198"/>
      <c r="BX35" s="198"/>
      <c r="BY35" s="198"/>
      <c r="BZ35" s="198"/>
      <c r="CA35" s="198"/>
      <c r="CB35" s="217">
        <f>c!C69</f>
      </c>
      <c r="CC35" s="217"/>
      <c r="CD35" s="217"/>
      <c r="CE35" s="217"/>
      <c r="CF35" s="217"/>
      <c r="CG35" s="217"/>
      <c r="CH35" s="198">
        <f>c!D69</f>
      </c>
      <c r="CI35" s="198"/>
      <c r="CJ35" s="198"/>
      <c r="CK35" s="198"/>
      <c r="CL35" s="198"/>
      <c r="CM35" s="198"/>
      <c r="CN35" s="198">
        <f>c!E69</f>
      </c>
      <c r="CO35" s="198"/>
      <c r="CP35" s="198"/>
      <c r="CQ35" s="198"/>
      <c r="CR35" s="198"/>
      <c r="CS35" s="198"/>
      <c r="CT35" s="198">
        <f>c!F69</f>
      </c>
      <c r="CU35" s="198"/>
      <c r="CV35" s="198"/>
      <c r="CW35" s="198"/>
      <c r="CX35" s="198"/>
      <c r="CY35" s="198"/>
      <c r="CZ35" s="198">
        <f>c!G69</f>
      </c>
      <c r="DA35" s="198"/>
      <c r="DB35" s="198"/>
      <c r="DC35" s="198"/>
      <c r="DD35" s="198"/>
      <c r="DE35" s="207"/>
      <c r="DF35" s="190">
        <f>c!U69</f>
      </c>
      <c r="DG35" s="190"/>
      <c r="DH35" s="190"/>
      <c r="DI35" s="190"/>
      <c r="DJ35" s="190"/>
      <c r="DK35" s="190"/>
      <c r="DL35" s="190"/>
      <c r="DN35" s="65"/>
      <c r="DO35" s="66"/>
      <c r="DP35" s="329" t="s">
        <v>361</v>
      </c>
      <c r="DQ35" s="329"/>
      <c r="DR35" s="329"/>
      <c r="DS35" s="329"/>
      <c r="DT35" s="329"/>
      <c r="DU35" s="329"/>
      <c r="DV35" s="329"/>
      <c r="DW35" s="329"/>
      <c r="DX35" s="329"/>
      <c r="DY35" s="329"/>
      <c r="DZ35" s="329"/>
      <c r="EA35" s="329"/>
      <c r="EB35" s="329"/>
      <c r="EC35" s="329"/>
      <c r="ED35" s="329"/>
      <c r="EE35" s="329"/>
      <c r="EF35" s="329"/>
      <c r="EG35" s="329"/>
      <c r="EH35" s="329"/>
      <c r="EI35" s="329"/>
      <c r="EJ35" s="329"/>
      <c r="EK35" s="329"/>
      <c r="EL35" s="329"/>
      <c r="EM35" s="329"/>
      <c r="EN35" s="329"/>
      <c r="EO35" s="329"/>
      <c r="EP35" s="329"/>
      <c r="EQ35" s="329"/>
      <c r="ER35" s="329"/>
      <c r="ES35" s="329"/>
      <c r="ET35" s="329"/>
      <c r="EU35" s="329"/>
      <c r="EV35" s="329"/>
      <c r="EW35" s="329"/>
      <c r="EX35" s="329"/>
      <c r="EY35" s="329"/>
      <c r="EZ35" s="330"/>
      <c r="FA35" s="348">
        <f>IF('入力票5'!BN43="","",IF('入力票5'!BN43=1,"有","無"))</f>
      </c>
      <c r="FB35" s="348"/>
      <c r="FC35" s="348"/>
      <c r="FD35" s="348"/>
      <c r="FE35" s="348"/>
      <c r="FF35" s="348"/>
      <c r="FG35" s="348"/>
      <c r="FH35" s="348"/>
      <c r="FI35" s="348"/>
      <c r="FJ35" s="348"/>
      <c r="FK35" s="348"/>
      <c r="FL35" s="348"/>
      <c r="FM35" s="13"/>
      <c r="FN35" s="13"/>
      <c r="FO35" s="13"/>
      <c r="FP35" s="13"/>
      <c r="FQ35" s="13"/>
      <c r="FR35" s="13"/>
      <c r="FS35" s="18"/>
    </row>
    <row r="36" spans="1:175" ht="11.25" customHeight="1">
      <c r="A36" s="53" t="s">
        <v>47</v>
      </c>
      <c r="B36" s="54"/>
      <c r="C36" s="54"/>
      <c r="D36" s="54"/>
      <c r="E36" s="54"/>
      <c r="F36" s="253" t="s">
        <v>48</v>
      </c>
      <c r="G36" s="253"/>
      <c r="H36" s="253"/>
      <c r="I36" s="253"/>
      <c r="J36" s="253"/>
      <c r="K36" s="253"/>
      <c r="L36" s="253"/>
      <c r="M36" s="253"/>
      <c r="N36" s="253"/>
      <c r="O36" s="253"/>
      <c r="P36" s="253"/>
      <c r="Q36" s="253"/>
      <c r="R36" s="253"/>
      <c r="S36" s="253"/>
      <c r="T36" s="253"/>
      <c r="U36" s="253"/>
      <c r="V36" s="253"/>
      <c r="W36" s="253"/>
      <c r="X36" s="253"/>
      <c r="Y36" s="253"/>
      <c r="Z36" s="253"/>
      <c r="AA36" s="253"/>
      <c r="AB36" s="254"/>
      <c r="AC36" s="190">
        <f>c!C174</f>
      </c>
      <c r="AD36" s="190"/>
      <c r="AE36" s="190"/>
      <c r="AF36" s="190"/>
      <c r="AG36" s="190"/>
      <c r="AH36" s="190"/>
      <c r="AI36" s="190"/>
      <c r="AJ36" s="190"/>
      <c r="AK36" s="190"/>
      <c r="AL36" s="190"/>
      <c r="AM36" s="190">
        <f>c!C25</f>
      </c>
      <c r="AN36" s="190"/>
      <c r="AO36" s="190"/>
      <c r="AP36" s="190"/>
      <c r="AQ36" s="190"/>
      <c r="AR36" s="190"/>
      <c r="AS36" s="190"/>
      <c r="AT36" s="190"/>
      <c r="AU36" s="190"/>
      <c r="AV36" s="190"/>
      <c r="AW36" s="190"/>
      <c r="AX36" s="190"/>
      <c r="AY36" s="190"/>
      <c r="AZ36" s="190"/>
      <c r="BA36" s="190">
        <f>c!E25</f>
      </c>
      <c r="BB36" s="190"/>
      <c r="BC36" s="190"/>
      <c r="BD36" s="190"/>
      <c r="BE36" s="190"/>
      <c r="BF36" s="190"/>
      <c r="BG36" s="190"/>
      <c r="BH36" s="190">
        <f>c!Q70</f>
      </c>
      <c r="BI36" s="190"/>
      <c r="BJ36" s="190"/>
      <c r="BK36" s="190"/>
      <c r="BL36" s="190"/>
      <c r="BM36" s="190"/>
      <c r="BN36" s="190"/>
      <c r="BO36" s="190"/>
      <c r="BP36" s="190"/>
      <c r="BQ36" s="190"/>
      <c r="BR36" s="190"/>
      <c r="BS36" s="190"/>
      <c r="BT36" s="190"/>
      <c r="BU36" s="190"/>
      <c r="BV36" s="246">
        <f>c!B70</f>
      </c>
      <c r="BW36" s="198"/>
      <c r="BX36" s="198"/>
      <c r="BY36" s="198"/>
      <c r="BZ36" s="198"/>
      <c r="CA36" s="198"/>
      <c r="CB36" s="217">
        <f>c!C70</f>
      </c>
      <c r="CC36" s="217"/>
      <c r="CD36" s="217"/>
      <c r="CE36" s="217"/>
      <c r="CF36" s="217"/>
      <c r="CG36" s="217"/>
      <c r="CH36" s="198">
        <f>c!D70</f>
      </c>
      <c r="CI36" s="198"/>
      <c r="CJ36" s="198"/>
      <c r="CK36" s="198"/>
      <c r="CL36" s="198"/>
      <c r="CM36" s="198"/>
      <c r="CN36" s="198">
        <f>c!E70</f>
      </c>
      <c r="CO36" s="198"/>
      <c r="CP36" s="198"/>
      <c r="CQ36" s="198"/>
      <c r="CR36" s="198"/>
      <c r="CS36" s="198"/>
      <c r="CT36" s="198">
        <f>c!F70</f>
      </c>
      <c r="CU36" s="198"/>
      <c r="CV36" s="198"/>
      <c r="CW36" s="198"/>
      <c r="CX36" s="198"/>
      <c r="CY36" s="198"/>
      <c r="CZ36" s="198">
        <f>c!G70</f>
      </c>
      <c r="DA36" s="198"/>
      <c r="DB36" s="198"/>
      <c r="DC36" s="198"/>
      <c r="DD36" s="198"/>
      <c r="DE36" s="207"/>
      <c r="DF36" s="190">
        <f>c!U70</f>
      </c>
      <c r="DG36" s="190"/>
      <c r="DH36" s="190"/>
      <c r="DI36" s="190"/>
      <c r="DJ36" s="190"/>
      <c r="DK36" s="190"/>
      <c r="DL36" s="190"/>
      <c r="DN36" s="290" t="s">
        <v>398</v>
      </c>
      <c r="DO36" s="291"/>
      <c r="DP36" s="291"/>
      <c r="DQ36" s="291"/>
      <c r="DR36" s="291"/>
      <c r="DS36" s="291"/>
      <c r="DT36" s="291"/>
      <c r="DU36" s="291"/>
      <c r="DV36" s="291"/>
      <c r="DW36" s="291"/>
      <c r="DX36" s="291"/>
      <c r="DY36" s="291"/>
      <c r="DZ36" s="291"/>
      <c r="EA36" s="291"/>
      <c r="EB36" s="291"/>
      <c r="EC36" s="291"/>
      <c r="ED36" s="291"/>
      <c r="EE36" s="291"/>
      <c r="EF36" s="291"/>
      <c r="EG36" s="291"/>
      <c r="EH36" s="291"/>
      <c r="EI36" s="291"/>
      <c r="EJ36" s="291"/>
      <c r="EK36" s="291"/>
      <c r="EL36" s="291"/>
      <c r="EM36" s="291"/>
      <c r="EN36" s="291"/>
      <c r="EO36" s="291"/>
      <c r="EP36" s="291"/>
      <c r="EQ36" s="291"/>
      <c r="ER36" s="291"/>
      <c r="ES36" s="291"/>
      <c r="ET36" s="291"/>
      <c r="EU36" s="291"/>
      <c r="EV36" s="291"/>
      <c r="EW36" s="291"/>
      <c r="EX36" s="291"/>
      <c r="EY36" s="291"/>
      <c r="EZ36" s="291"/>
      <c r="FA36" s="291"/>
      <c r="FB36" s="291"/>
      <c r="FC36" s="291"/>
      <c r="FD36" s="291"/>
      <c r="FE36" s="291"/>
      <c r="FF36" s="291"/>
      <c r="FG36" s="11"/>
      <c r="FH36" s="11"/>
      <c r="FI36" s="11"/>
      <c r="FJ36" s="11"/>
      <c r="FK36" s="11"/>
      <c r="FL36" s="11"/>
      <c r="FM36" s="287">
        <f>c!B108</f>
      </c>
      <c r="FN36" s="287"/>
      <c r="FO36" s="287"/>
      <c r="FP36" s="287"/>
      <c r="FQ36" s="287"/>
      <c r="FR36" s="287"/>
      <c r="FS36" s="288"/>
    </row>
    <row r="37" spans="1:175" ht="11.25" customHeight="1">
      <c r="A37" s="53" t="s">
        <v>49</v>
      </c>
      <c r="B37" s="54"/>
      <c r="C37" s="54"/>
      <c r="D37" s="54"/>
      <c r="E37" s="54"/>
      <c r="F37" s="253" t="s">
        <v>50</v>
      </c>
      <c r="G37" s="253"/>
      <c r="H37" s="253"/>
      <c r="I37" s="253"/>
      <c r="J37" s="253"/>
      <c r="K37" s="253"/>
      <c r="L37" s="253"/>
      <c r="M37" s="253"/>
      <c r="N37" s="253"/>
      <c r="O37" s="253"/>
      <c r="P37" s="253"/>
      <c r="Q37" s="253"/>
      <c r="R37" s="253"/>
      <c r="S37" s="253"/>
      <c r="T37" s="253"/>
      <c r="U37" s="253"/>
      <c r="V37" s="253"/>
      <c r="W37" s="253"/>
      <c r="X37" s="253"/>
      <c r="Y37" s="253"/>
      <c r="Z37" s="253"/>
      <c r="AA37" s="253"/>
      <c r="AB37" s="254"/>
      <c r="AC37" s="190">
        <f>c!C175</f>
      </c>
      <c r="AD37" s="190"/>
      <c r="AE37" s="190"/>
      <c r="AF37" s="190"/>
      <c r="AG37" s="190"/>
      <c r="AH37" s="190"/>
      <c r="AI37" s="190"/>
      <c r="AJ37" s="190"/>
      <c r="AK37" s="190"/>
      <c r="AL37" s="190"/>
      <c r="AM37" s="190">
        <f>c!C26</f>
      </c>
      <c r="AN37" s="190"/>
      <c r="AO37" s="190"/>
      <c r="AP37" s="190"/>
      <c r="AQ37" s="190"/>
      <c r="AR37" s="190"/>
      <c r="AS37" s="190"/>
      <c r="AT37" s="190"/>
      <c r="AU37" s="190"/>
      <c r="AV37" s="190"/>
      <c r="AW37" s="190"/>
      <c r="AX37" s="190"/>
      <c r="AY37" s="190"/>
      <c r="AZ37" s="190"/>
      <c r="BA37" s="190">
        <f>c!E26</f>
      </c>
      <c r="BB37" s="190"/>
      <c r="BC37" s="190"/>
      <c r="BD37" s="190"/>
      <c r="BE37" s="190"/>
      <c r="BF37" s="190"/>
      <c r="BG37" s="190"/>
      <c r="BH37" s="190">
        <f>c!Q71</f>
      </c>
      <c r="BI37" s="190"/>
      <c r="BJ37" s="190"/>
      <c r="BK37" s="190"/>
      <c r="BL37" s="190"/>
      <c r="BM37" s="190"/>
      <c r="BN37" s="190"/>
      <c r="BO37" s="190"/>
      <c r="BP37" s="190"/>
      <c r="BQ37" s="190"/>
      <c r="BR37" s="190"/>
      <c r="BS37" s="190"/>
      <c r="BT37" s="190"/>
      <c r="BU37" s="190"/>
      <c r="BV37" s="246">
        <f>c!B71</f>
      </c>
      <c r="BW37" s="198"/>
      <c r="BX37" s="198"/>
      <c r="BY37" s="198"/>
      <c r="BZ37" s="198"/>
      <c r="CA37" s="198"/>
      <c r="CB37" s="217">
        <f>c!C71</f>
      </c>
      <c r="CC37" s="217"/>
      <c r="CD37" s="217"/>
      <c r="CE37" s="217"/>
      <c r="CF37" s="217"/>
      <c r="CG37" s="217"/>
      <c r="CH37" s="198">
        <f>c!D71</f>
      </c>
      <c r="CI37" s="198"/>
      <c r="CJ37" s="198"/>
      <c r="CK37" s="198"/>
      <c r="CL37" s="198"/>
      <c r="CM37" s="198"/>
      <c r="CN37" s="198">
        <f>c!E71</f>
      </c>
      <c r="CO37" s="198"/>
      <c r="CP37" s="198"/>
      <c r="CQ37" s="198"/>
      <c r="CR37" s="198"/>
      <c r="CS37" s="198"/>
      <c r="CT37" s="198">
        <f>c!F71</f>
      </c>
      <c r="CU37" s="198"/>
      <c r="CV37" s="198"/>
      <c r="CW37" s="198"/>
      <c r="CX37" s="198"/>
      <c r="CY37" s="198"/>
      <c r="CZ37" s="198">
        <f>c!G71</f>
      </c>
      <c r="DA37" s="198"/>
      <c r="DB37" s="198"/>
      <c r="DC37" s="198"/>
      <c r="DD37" s="198"/>
      <c r="DE37" s="207"/>
      <c r="DF37" s="190">
        <f>c!U71</f>
      </c>
      <c r="DG37" s="190"/>
      <c r="DH37" s="190"/>
      <c r="DI37" s="190"/>
      <c r="DJ37" s="190"/>
      <c r="DK37" s="190"/>
      <c r="DL37" s="190"/>
      <c r="DN37" s="10"/>
      <c r="DO37" s="9"/>
      <c r="DP37" s="166" t="s">
        <v>66</v>
      </c>
      <c r="DQ37" s="166"/>
      <c r="DR37" s="166"/>
      <c r="DS37" s="166"/>
      <c r="DT37" s="166"/>
      <c r="DU37" s="166"/>
      <c r="DV37" s="166"/>
      <c r="DW37" s="166"/>
      <c r="DX37" s="166"/>
      <c r="DY37" s="166"/>
      <c r="DZ37" s="166"/>
      <c r="EA37" s="166"/>
      <c r="EB37" s="166"/>
      <c r="EC37" s="166"/>
      <c r="ED37" s="166"/>
      <c r="EE37" s="166"/>
      <c r="EF37" s="166"/>
      <c r="EG37" s="166"/>
      <c r="EH37" s="166"/>
      <c r="EI37" s="166"/>
      <c r="EJ37" s="166"/>
      <c r="EK37" s="166"/>
      <c r="EL37" s="166"/>
      <c r="EM37" s="166"/>
      <c r="EN37" s="166"/>
      <c r="EO37" s="166"/>
      <c r="EP37" s="166"/>
      <c r="EQ37" s="166"/>
      <c r="ER37" s="166"/>
      <c r="ES37" s="166"/>
      <c r="ET37" s="166"/>
      <c r="EU37" s="166"/>
      <c r="EV37" s="166"/>
      <c r="EW37" s="166"/>
      <c r="EX37" s="166"/>
      <c r="EY37" s="166"/>
      <c r="EZ37" s="166"/>
      <c r="FA37" s="326">
        <f>IF('入力票5'!BN45="","",IF('入力票5'!BN45=1,"有","無"))</f>
      </c>
      <c r="FB37" s="326"/>
      <c r="FC37" s="326"/>
      <c r="FD37" s="326"/>
      <c r="FE37" s="326"/>
      <c r="FF37" s="326"/>
      <c r="FG37" s="326"/>
      <c r="FH37" s="326"/>
      <c r="FI37" s="326"/>
      <c r="FJ37" s="326"/>
      <c r="FK37" s="326"/>
      <c r="FL37" s="326"/>
      <c r="FM37" s="5"/>
      <c r="FN37" s="6"/>
      <c r="FO37" s="6"/>
      <c r="FP37" s="6"/>
      <c r="FQ37" s="6"/>
      <c r="FR37" s="6"/>
      <c r="FS37" s="19"/>
    </row>
    <row r="38" spans="1:175" ht="11.25" customHeight="1">
      <c r="A38" s="53" t="s">
        <v>51</v>
      </c>
      <c r="B38" s="54"/>
      <c r="C38" s="54"/>
      <c r="D38" s="54"/>
      <c r="E38" s="54"/>
      <c r="F38" s="253" t="s">
        <v>52</v>
      </c>
      <c r="G38" s="253"/>
      <c r="H38" s="253"/>
      <c r="I38" s="253"/>
      <c r="J38" s="253"/>
      <c r="K38" s="253"/>
      <c r="L38" s="253"/>
      <c r="M38" s="253"/>
      <c r="N38" s="253"/>
      <c r="O38" s="253"/>
      <c r="P38" s="253"/>
      <c r="Q38" s="253"/>
      <c r="R38" s="253"/>
      <c r="S38" s="253"/>
      <c r="T38" s="253"/>
      <c r="U38" s="253"/>
      <c r="V38" s="253"/>
      <c r="W38" s="253"/>
      <c r="X38" s="253"/>
      <c r="Y38" s="253"/>
      <c r="Z38" s="253"/>
      <c r="AA38" s="253"/>
      <c r="AB38" s="254"/>
      <c r="AC38" s="190">
        <f>c!C176</f>
      </c>
      <c r="AD38" s="190"/>
      <c r="AE38" s="190"/>
      <c r="AF38" s="190"/>
      <c r="AG38" s="190"/>
      <c r="AH38" s="190"/>
      <c r="AI38" s="190"/>
      <c r="AJ38" s="190"/>
      <c r="AK38" s="190"/>
      <c r="AL38" s="190"/>
      <c r="AM38" s="190">
        <f>c!C27</f>
      </c>
      <c r="AN38" s="190"/>
      <c r="AO38" s="190"/>
      <c r="AP38" s="190"/>
      <c r="AQ38" s="190"/>
      <c r="AR38" s="190"/>
      <c r="AS38" s="190"/>
      <c r="AT38" s="190"/>
      <c r="AU38" s="190"/>
      <c r="AV38" s="190"/>
      <c r="AW38" s="190"/>
      <c r="AX38" s="190"/>
      <c r="AY38" s="190"/>
      <c r="AZ38" s="190"/>
      <c r="BA38" s="190">
        <f>c!E27</f>
      </c>
      <c r="BB38" s="190"/>
      <c r="BC38" s="190"/>
      <c r="BD38" s="190"/>
      <c r="BE38" s="190"/>
      <c r="BF38" s="190"/>
      <c r="BG38" s="190"/>
      <c r="BH38" s="190">
        <f>c!Q72</f>
      </c>
      <c r="BI38" s="190"/>
      <c r="BJ38" s="190"/>
      <c r="BK38" s="190"/>
      <c r="BL38" s="190"/>
      <c r="BM38" s="190"/>
      <c r="BN38" s="190"/>
      <c r="BO38" s="190"/>
      <c r="BP38" s="190"/>
      <c r="BQ38" s="190"/>
      <c r="BR38" s="190"/>
      <c r="BS38" s="190"/>
      <c r="BT38" s="190"/>
      <c r="BU38" s="190"/>
      <c r="BV38" s="246">
        <f>c!B72</f>
      </c>
      <c r="BW38" s="198"/>
      <c r="BX38" s="198"/>
      <c r="BY38" s="198"/>
      <c r="BZ38" s="198"/>
      <c r="CA38" s="198"/>
      <c r="CB38" s="217">
        <f>c!C72</f>
      </c>
      <c r="CC38" s="217"/>
      <c r="CD38" s="217"/>
      <c r="CE38" s="217"/>
      <c r="CF38" s="217"/>
      <c r="CG38" s="217"/>
      <c r="CH38" s="198">
        <f>c!D72</f>
      </c>
      <c r="CI38" s="198"/>
      <c r="CJ38" s="198"/>
      <c r="CK38" s="198"/>
      <c r="CL38" s="198"/>
      <c r="CM38" s="198"/>
      <c r="CN38" s="198">
        <f>c!E72</f>
      </c>
      <c r="CO38" s="198"/>
      <c r="CP38" s="198"/>
      <c r="CQ38" s="198"/>
      <c r="CR38" s="198"/>
      <c r="CS38" s="198"/>
      <c r="CT38" s="198">
        <f>c!F72</f>
      </c>
      <c r="CU38" s="198"/>
      <c r="CV38" s="198"/>
      <c r="CW38" s="198"/>
      <c r="CX38" s="198"/>
      <c r="CY38" s="198"/>
      <c r="CZ38" s="198">
        <f>c!G72</f>
      </c>
      <c r="DA38" s="198"/>
      <c r="DB38" s="198"/>
      <c r="DC38" s="198"/>
      <c r="DD38" s="198"/>
      <c r="DE38" s="207"/>
      <c r="DF38" s="190">
        <f>c!U72</f>
      </c>
      <c r="DG38" s="190"/>
      <c r="DH38" s="190"/>
      <c r="DI38" s="190"/>
      <c r="DJ38" s="190"/>
      <c r="DK38" s="190"/>
      <c r="DL38" s="190"/>
      <c r="DN38" s="290" t="s">
        <v>84</v>
      </c>
      <c r="DO38" s="291"/>
      <c r="DP38" s="291"/>
      <c r="DQ38" s="291"/>
      <c r="DR38" s="291"/>
      <c r="DS38" s="291"/>
      <c r="DT38" s="291"/>
      <c r="DU38" s="291"/>
      <c r="DV38" s="291"/>
      <c r="DW38" s="291"/>
      <c r="DX38" s="291"/>
      <c r="DY38" s="291"/>
      <c r="DZ38" s="291"/>
      <c r="EA38" s="291"/>
      <c r="EB38" s="291"/>
      <c r="EC38" s="291"/>
      <c r="ED38" s="291"/>
      <c r="EE38" s="291"/>
      <c r="EF38" s="291"/>
      <c r="EG38" s="291"/>
      <c r="EH38" s="291"/>
      <c r="EI38" s="291"/>
      <c r="EJ38" s="291"/>
      <c r="EK38" s="291"/>
      <c r="EL38" s="291"/>
      <c r="EM38" s="291"/>
      <c r="EN38" s="291"/>
      <c r="EO38" s="291"/>
      <c r="EP38" s="291"/>
      <c r="EQ38" s="291"/>
      <c r="ER38" s="291"/>
      <c r="ES38" s="291"/>
      <c r="ET38" s="291"/>
      <c r="EU38" s="291"/>
      <c r="EV38" s="291"/>
      <c r="EW38" s="291"/>
      <c r="EX38" s="291"/>
      <c r="EY38" s="291"/>
      <c r="EZ38" s="291"/>
      <c r="FA38" s="291"/>
      <c r="FB38" s="291"/>
      <c r="FC38" s="291"/>
      <c r="FD38" s="291"/>
      <c r="FE38" s="291"/>
      <c r="FF38" s="291"/>
      <c r="FG38" s="11"/>
      <c r="FH38" s="11"/>
      <c r="FI38" s="11"/>
      <c r="FJ38" s="11"/>
      <c r="FK38" s="11"/>
      <c r="FL38" s="11"/>
      <c r="FM38" s="287">
        <f>c!B110</f>
      </c>
      <c r="FN38" s="287"/>
      <c r="FO38" s="287"/>
      <c r="FP38" s="287"/>
      <c r="FQ38" s="287"/>
      <c r="FR38" s="287"/>
      <c r="FS38" s="288"/>
    </row>
    <row r="39" spans="1:175" ht="11.25" customHeight="1">
      <c r="A39" s="53" t="s">
        <v>53</v>
      </c>
      <c r="B39" s="54"/>
      <c r="C39" s="54"/>
      <c r="D39" s="54"/>
      <c r="E39" s="54"/>
      <c r="F39" s="253" t="s">
        <v>54</v>
      </c>
      <c r="G39" s="253"/>
      <c r="H39" s="253"/>
      <c r="I39" s="253"/>
      <c r="J39" s="253"/>
      <c r="K39" s="253"/>
      <c r="L39" s="253"/>
      <c r="M39" s="253"/>
      <c r="N39" s="253"/>
      <c r="O39" s="253"/>
      <c r="P39" s="253"/>
      <c r="Q39" s="253"/>
      <c r="R39" s="253"/>
      <c r="S39" s="253"/>
      <c r="T39" s="253"/>
      <c r="U39" s="253"/>
      <c r="V39" s="253"/>
      <c r="W39" s="253"/>
      <c r="X39" s="253"/>
      <c r="Y39" s="253"/>
      <c r="Z39" s="253"/>
      <c r="AA39" s="253"/>
      <c r="AB39" s="254"/>
      <c r="AC39" s="190">
        <f>c!C177</f>
      </c>
      <c r="AD39" s="190"/>
      <c r="AE39" s="190"/>
      <c r="AF39" s="190"/>
      <c r="AG39" s="190"/>
      <c r="AH39" s="190"/>
      <c r="AI39" s="190"/>
      <c r="AJ39" s="190"/>
      <c r="AK39" s="190"/>
      <c r="AL39" s="190"/>
      <c r="AM39" s="190">
        <f>c!C28</f>
      </c>
      <c r="AN39" s="190"/>
      <c r="AO39" s="190"/>
      <c r="AP39" s="190"/>
      <c r="AQ39" s="190"/>
      <c r="AR39" s="190"/>
      <c r="AS39" s="190"/>
      <c r="AT39" s="190"/>
      <c r="AU39" s="190"/>
      <c r="AV39" s="190"/>
      <c r="AW39" s="190"/>
      <c r="AX39" s="190"/>
      <c r="AY39" s="190"/>
      <c r="AZ39" s="190"/>
      <c r="BA39" s="190">
        <f>c!E28</f>
      </c>
      <c r="BB39" s="190"/>
      <c r="BC39" s="190"/>
      <c r="BD39" s="190"/>
      <c r="BE39" s="190"/>
      <c r="BF39" s="190"/>
      <c r="BG39" s="190"/>
      <c r="BH39" s="190">
        <f>c!Q73</f>
      </c>
      <c r="BI39" s="190"/>
      <c r="BJ39" s="190"/>
      <c r="BK39" s="190"/>
      <c r="BL39" s="190"/>
      <c r="BM39" s="190"/>
      <c r="BN39" s="190"/>
      <c r="BO39" s="190"/>
      <c r="BP39" s="190"/>
      <c r="BQ39" s="190"/>
      <c r="BR39" s="190"/>
      <c r="BS39" s="190"/>
      <c r="BT39" s="190"/>
      <c r="BU39" s="190"/>
      <c r="BV39" s="246">
        <f>c!B73</f>
      </c>
      <c r="BW39" s="198"/>
      <c r="BX39" s="198"/>
      <c r="BY39" s="198"/>
      <c r="BZ39" s="198"/>
      <c r="CA39" s="198"/>
      <c r="CB39" s="217">
        <f>c!C73</f>
      </c>
      <c r="CC39" s="217"/>
      <c r="CD39" s="217"/>
      <c r="CE39" s="217"/>
      <c r="CF39" s="217"/>
      <c r="CG39" s="217"/>
      <c r="CH39" s="198">
        <f>c!D73</f>
      </c>
      <c r="CI39" s="198"/>
      <c r="CJ39" s="198"/>
      <c r="CK39" s="198"/>
      <c r="CL39" s="198"/>
      <c r="CM39" s="198"/>
      <c r="CN39" s="198">
        <f>c!E73</f>
      </c>
      <c r="CO39" s="198"/>
      <c r="CP39" s="198"/>
      <c r="CQ39" s="198"/>
      <c r="CR39" s="198"/>
      <c r="CS39" s="198"/>
      <c r="CT39" s="198">
        <f>c!F73</f>
      </c>
      <c r="CU39" s="198"/>
      <c r="CV39" s="198"/>
      <c r="CW39" s="198"/>
      <c r="CX39" s="198"/>
      <c r="CY39" s="198"/>
      <c r="CZ39" s="198">
        <f>c!G73</f>
      </c>
      <c r="DA39" s="198"/>
      <c r="DB39" s="198"/>
      <c r="DC39" s="198"/>
      <c r="DD39" s="198"/>
      <c r="DE39" s="207"/>
      <c r="DF39" s="190">
        <f>c!U73</f>
      </c>
      <c r="DG39" s="190"/>
      <c r="DH39" s="190"/>
      <c r="DI39" s="190"/>
      <c r="DJ39" s="190"/>
      <c r="DK39" s="190"/>
      <c r="DL39" s="190"/>
      <c r="DN39" s="55"/>
      <c r="DO39" s="56"/>
      <c r="DP39" s="294" t="s">
        <v>85</v>
      </c>
      <c r="DQ39" s="294"/>
      <c r="DR39" s="294"/>
      <c r="DS39" s="294"/>
      <c r="DT39" s="294"/>
      <c r="DU39" s="294"/>
      <c r="DV39" s="294"/>
      <c r="DW39" s="294"/>
      <c r="DX39" s="294"/>
      <c r="DY39" s="294"/>
      <c r="DZ39" s="294"/>
      <c r="EA39" s="294"/>
      <c r="EB39" s="294"/>
      <c r="EC39" s="294"/>
      <c r="ED39" s="294"/>
      <c r="EE39" s="294"/>
      <c r="EF39" s="294"/>
      <c r="EG39" s="294"/>
      <c r="EH39" s="294"/>
      <c r="EI39" s="294"/>
      <c r="EJ39" s="294"/>
      <c r="EK39" s="294"/>
      <c r="EL39" s="294"/>
      <c r="EM39" s="294"/>
      <c r="EN39" s="294"/>
      <c r="EO39" s="294"/>
      <c r="EP39" s="294"/>
      <c r="EQ39" s="294"/>
      <c r="ER39" s="294"/>
      <c r="ES39" s="294"/>
      <c r="ET39" s="294"/>
      <c r="EU39" s="294"/>
      <c r="EV39" s="294"/>
      <c r="EW39" s="294"/>
      <c r="EX39" s="294"/>
      <c r="EY39" s="294"/>
      <c r="EZ39" s="294"/>
      <c r="FA39" s="346">
        <f>IF('入力票5'!BN47="","",IF('入力票5'!BN47=1,"有","無"))</f>
      </c>
      <c r="FB39" s="346"/>
      <c r="FC39" s="346"/>
      <c r="FD39" s="346"/>
      <c r="FE39" s="346"/>
      <c r="FF39" s="346"/>
      <c r="FG39" s="346"/>
      <c r="FH39" s="346"/>
      <c r="FI39" s="346"/>
      <c r="FJ39" s="346"/>
      <c r="FK39" s="346"/>
      <c r="FL39" s="346"/>
      <c r="FM39" s="5"/>
      <c r="FN39" s="6"/>
      <c r="FO39" s="6"/>
      <c r="FP39" s="6"/>
      <c r="FQ39" s="6"/>
      <c r="FR39" s="6"/>
      <c r="FS39" s="19"/>
    </row>
    <row r="40" spans="1:175" ht="11.25" customHeight="1">
      <c r="A40" s="53" t="s">
        <v>55</v>
      </c>
      <c r="B40" s="54"/>
      <c r="C40" s="54"/>
      <c r="D40" s="54"/>
      <c r="E40" s="54"/>
      <c r="F40" s="253" t="s">
        <v>56</v>
      </c>
      <c r="G40" s="253"/>
      <c r="H40" s="253"/>
      <c r="I40" s="253"/>
      <c r="J40" s="253"/>
      <c r="K40" s="253"/>
      <c r="L40" s="253"/>
      <c r="M40" s="253"/>
      <c r="N40" s="253"/>
      <c r="O40" s="253"/>
      <c r="P40" s="253"/>
      <c r="Q40" s="253"/>
      <c r="R40" s="253"/>
      <c r="S40" s="253"/>
      <c r="T40" s="253"/>
      <c r="U40" s="253"/>
      <c r="V40" s="253"/>
      <c r="W40" s="253"/>
      <c r="X40" s="253"/>
      <c r="Y40" s="253"/>
      <c r="Z40" s="253"/>
      <c r="AA40" s="253"/>
      <c r="AB40" s="254"/>
      <c r="AC40" s="190">
        <f>c!C178</f>
      </c>
      <c r="AD40" s="190"/>
      <c r="AE40" s="190"/>
      <c r="AF40" s="190"/>
      <c r="AG40" s="190"/>
      <c r="AH40" s="190"/>
      <c r="AI40" s="190"/>
      <c r="AJ40" s="190"/>
      <c r="AK40" s="190"/>
      <c r="AL40" s="190"/>
      <c r="AM40" s="190">
        <f>c!C29</f>
      </c>
      <c r="AN40" s="190"/>
      <c r="AO40" s="190"/>
      <c r="AP40" s="190"/>
      <c r="AQ40" s="190"/>
      <c r="AR40" s="190"/>
      <c r="AS40" s="190"/>
      <c r="AT40" s="190"/>
      <c r="AU40" s="190"/>
      <c r="AV40" s="190"/>
      <c r="AW40" s="190"/>
      <c r="AX40" s="190"/>
      <c r="AY40" s="190"/>
      <c r="AZ40" s="190"/>
      <c r="BA40" s="190">
        <f>c!E29</f>
      </c>
      <c r="BB40" s="190"/>
      <c r="BC40" s="190"/>
      <c r="BD40" s="190"/>
      <c r="BE40" s="190"/>
      <c r="BF40" s="190"/>
      <c r="BG40" s="190"/>
      <c r="BH40" s="190">
        <f>c!Q74</f>
      </c>
      <c r="BI40" s="190"/>
      <c r="BJ40" s="190"/>
      <c r="BK40" s="190"/>
      <c r="BL40" s="190"/>
      <c r="BM40" s="190"/>
      <c r="BN40" s="190"/>
      <c r="BO40" s="190"/>
      <c r="BP40" s="190"/>
      <c r="BQ40" s="190"/>
      <c r="BR40" s="190"/>
      <c r="BS40" s="190"/>
      <c r="BT40" s="190"/>
      <c r="BU40" s="190"/>
      <c r="BV40" s="246">
        <f>c!B74</f>
      </c>
      <c r="BW40" s="198"/>
      <c r="BX40" s="198"/>
      <c r="BY40" s="198"/>
      <c r="BZ40" s="198"/>
      <c r="CA40" s="198"/>
      <c r="CB40" s="217">
        <f>c!C74</f>
      </c>
      <c r="CC40" s="217"/>
      <c r="CD40" s="217"/>
      <c r="CE40" s="217"/>
      <c r="CF40" s="217"/>
      <c r="CG40" s="217"/>
      <c r="CH40" s="198">
        <f>c!D74</f>
      </c>
      <c r="CI40" s="198"/>
      <c r="CJ40" s="198"/>
      <c r="CK40" s="198"/>
      <c r="CL40" s="198"/>
      <c r="CM40" s="198"/>
      <c r="CN40" s="198">
        <f>c!E74</f>
      </c>
      <c r="CO40" s="198"/>
      <c r="CP40" s="198"/>
      <c r="CQ40" s="198"/>
      <c r="CR40" s="198"/>
      <c r="CS40" s="198"/>
      <c r="CT40" s="198">
        <f>c!F74</f>
      </c>
      <c r="CU40" s="198"/>
      <c r="CV40" s="198"/>
      <c r="CW40" s="198"/>
      <c r="CX40" s="198"/>
      <c r="CY40" s="198"/>
      <c r="CZ40" s="198">
        <f>c!G74</f>
      </c>
      <c r="DA40" s="198"/>
      <c r="DB40" s="198"/>
      <c r="DC40" s="198"/>
      <c r="DD40" s="198"/>
      <c r="DE40" s="207"/>
      <c r="DF40" s="190">
        <f>c!U74</f>
      </c>
      <c r="DG40" s="190"/>
      <c r="DH40" s="190"/>
      <c r="DI40" s="190"/>
      <c r="DJ40" s="190"/>
      <c r="DK40" s="190"/>
      <c r="DL40" s="190"/>
      <c r="DN40" s="7"/>
      <c r="DO40" s="11"/>
      <c r="DP40" s="298" t="s">
        <v>86</v>
      </c>
      <c r="DQ40" s="298"/>
      <c r="DR40" s="298"/>
      <c r="DS40" s="298"/>
      <c r="DT40" s="298"/>
      <c r="DU40" s="298"/>
      <c r="DV40" s="298"/>
      <c r="DW40" s="298"/>
      <c r="DX40" s="298"/>
      <c r="DY40" s="298"/>
      <c r="DZ40" s="298"/>
      <c r="EA40" s="298"/>
      <c r="EB40" s="298"/>
      <c r="EC40" s="298"/>
      <c r="ED40" s="298"/>
      <c r="EE40" s="298"/>
      <c r="EF40" s="298"/>
      <c r="EG40" s="298"/>
      <c r="EH40" s="298"/>
      <c r="EI40" s="298"/>
      <c r="EJ40" s="298"/>
      <c r="EK40" s="298"/>
      <c r="EL40" s="298"/>
      <c r="EM40" s="298"/>
      <c r="EN40" s="298"/>
      <c r="EO40" s="298"/>
      <c r="EP40" s="298"/>
      <c r="EQ40" s="298"/>
      <c r="ER40" s="298"/>
      <c r="ES40" s="298"/>
      <c r="ET40" s="298"/>
      <c r="EU40" s="298"/>
      <c r="EV40" s="298"/>
      <c r="EW40" s="298"/>
      <c r="EX40" s="298"/>
      <c r="EY40" s="298"/>
      <c r="EZ40" s="298"/>
      <c r="FA40" s="349">
        <f>IF('入力票5'!BN48="","",IF('入力票5'!BN48=1,"有","無"))</f>
      </c>
      <c r="FB40" s="349"/>
      <c r="FC40" s="349"/>
      <c r="FD40" s="349"/>
      <c r="FE40" s="349"/>
      <c r="FF40" s="349"/>
      <c r="FG40" s="349"/>
      <c r="FH40" s="349"/>
      <c r="FI40" s="349"/>
      <c r="FJ40" s="349"/>
      <c r="FK40" s="349"/>
      <c r="FL40" s="349"/>
      <c r="FM40" s="12"/>
      <c r="FN40" s="13"/>
      <c r="FO40" s="13"/>
      <c r="FP40" s="13"/>
      <c r="FQ40" s="13"/>
      <c r="FR40" s="13"/>
      <c r="FS40" s="18"/>
    </row>
    <row r="41" spans="1:175" ht="11.25" customHeight="1">
      <c r="A41" s="53" t="s">
        <v>57</v>
      </c>
      <c r="B41" s="54"/>
      <c r="C41" s="54"/>
      <c r="D41" s="54"/>
      <c r="E41" s="54"/>
      <c r="F41" s="253" t="s">
        <v>58</v>
      </c>
      <c r="G41" s="253"/>
      <c r="H41" s="253"/>
      <c r="I41" s="253"/>
      <c r="J41" s="253"/>
      <c r="K41" s="253"/>
      <c r="L41" s="253"/>
      <c r="M41" s="253"/>
      <c r="N41" s="253"/>
      <c r="O41" s="253"/>
      <c r="P41" s="253"/>
      <c r="Q41" s="253"/>
      <c r="R41" s="253"/>
      <c r="S41" s="253"/>
      <c r="T41" s="253"/>
      <c r="U41" s="253"/>
      <c r="V41" s="253"/>
      <c r="W41" s="253"/>
      <c r="X41" s="253"/>
      <c r="Y41" s="253"/>
      <c r="Z41" s="253"/>
      <c r="AA41" s="253"/>
      <c r="AB41" s="254"/>
      <c r="AC41" s="190">
        <f>c!C179</f>
      </c>
      <c r="AD41" s="190"/>
      <c r="AE41" s="190"/>
      <c r="AF41" s="190"/>
      <c r="AG41" s="190"/>
      <c r="AH41" s="190"/>
      <c r="AI41" s="190"/>
      <c r="AJ41" s="190"/>
      <c r="AK41" s="190"/>
      <c r="AL41" s="190"/>
      <c r="AM41" s="190">
        <f>c!C30</f>
      </c>
      <c r="AN41" s="190"/>
      <c r="AO41" s="190"/>
      <c r="AP41" s="190"/>
      <c r="AQ41" s="190"/>
      <c r="AR41" s="190"/>
      <c r="AS41" s="190"/>
      <c r="AT41" s="190"/>
      <c r="AU41" s="190"/>
      <c r="AV41" s="190"/>
      <c r="AW41" s="190"/>
      <c r="AX41" s="190"/>
      <c r="AY41" s="190"/>
      <c r="AZ41" s="190"/>
      <c r="BA41" s="190">
        <f>c!E30</f>
      </c>
      <c r="BB41" s="190"/>
      <c r="BC41" s="190"/>
      <c r="BD41" s="190"/>
      <c r="BE41" s="190"/>
      <c r="BF41" s="190"/>
      <c r="BG41" s="190"/>
      <c r="BH41" s="190">
        <f>c!Q75</f>
      </c>
      <c r="BI41" s="190"/>
      <c r="BJ41" s="190"/>
      <c r="BK41" s="190"/>
      <c r="BL41" s="190"/>
      <c r="BM41" s="190"/>
      <c r="BN41" s="190"/>
      <c r="BO41" s="190"/>
      <c r="BP41" s="190"/>
      <c r="BQ41" s="190"/>
      <c r="BR41" s="190"/>
      <c r="BS41" s="190"/>
      <c r="BT41" s="190"/>
      <c r="BU41" s="190"/>
      <c r="BV41" s="246">
        <f>c!B75</f>
      </c>
      <c r="BW41" s="198"/>
      <c r="BX41" s="198"/>
      <c r="BY41" s="198"/>
      <c r="BZ41" s="198"/>
      <c r="CA41" s="198"/>
      <c r="CB41" s="217">
        <f>c!C75</f>
      </c>
      <c r="CC41" s="217"/>
      <c r="CD41" s="217"/>
      <c r="CE41" s="217"/>
      <c r="CF41" s="217"/>
      <c r="CG41" s="217"/>
      <c r="CH41" s="198">
        <f>c!D75</f>
      </c>
      <c r="CI41" s="198"/>
      <c r="CJ41" s="198"/>
      <c r="CK41" s="198"/>
      <c r="CL41" s="198"/>
      <c r="CM41" s="198"/>
      <c r="CN41" s="198">
        <f>c!E75</f>
      </c>
      <c r="CO41" s="198"/>
      <c r="CP41" s="198"/>
      <c r="CQ41" s="198"/>
      <c r="CR41" s="198"/>
      <c r="CS41" s="198"/>
      <c r="CT41" s="198">
        <f>c!F75</f>
      </c>
      <c r="CU41" s="198"/>
      <c r="CV41" s="198"/>
      <c r="CW41" s="198"/>
      <c r="CX41" s="198"/>
      <c r="CY41" s="198"/>
      <c r="CZ41" s="198">
        <f>c!G75</f>
      </c>
      <c r="DA41" s="198"/>
      <c r="DB41" s="198"/>
      <c r="DC41" s="198"/>
      <c r="DD41" s="198"/>
      <c r="DE41" s="207"/>
      <c r="DF41" s="190">
        <f>c!U75</f>
      </c>
      <c r="DG41" s="190"/>
      <c r="DH41" s="190"/>
      <c r="DI41" s="190"/>
      <c r="DJ41" s="190"/>
      <c r="DK41" s="190"/>
      <c r="DL41" s="190"/>
      <c r="DN41" s="290" t="s">
        <v>87</v>
      </c>
      <c r="DO41" s="291"/>
      <c r="DP41" s="291"/>
      <c r="DQ41" s="291"/>
      <c r="DR41" s="291"/>
      <c r="DS41" s="291"/>
      <c r="DT41" s="291"/>
      <c r="DU41" s="291"/>
      <c r="DV41" s="291"/>
      <c r="DW41" s="291"/>
      <c r="DX41" s="291"/>
      <c r="DY41" s="291"/>
      <c r="DZ41" s="291"/>
      <c r="EA41" s="291"/>
      <c r="EB41" s="291"/>
      <c r="EC41" s="291"/>
      <c r="ED41" s="291"/>
      <c r="EE41" s="291"/>
      <c r="EF41" s="291"/>
      <c r="EG41" s="291"/>
      <c r="EH41" s="291"/>
      <c r="EI41" s="291"/>
      <c r="EJ41" s="291"/>
      <c r="EK41" s="291"/>
      <c r="EL41" s="291"/>
      <c r="EM41" s="291"/>
      <c r="EN41" s="291"/>
      <c r="EO41" s="291"/>
      <c r="EP41" s="291"/>
      <c r="EQ41" s="291"/>
      <c r="ER41" s="291"/>
      <c r="ES41" s="291"/>
      <c r="ET41" s="291"/>
      <c r="EU41" s="291"/>
      <c r="EV41" s="291"/>
      <c r="EW41" s="291"/>
      <c r="EX41" s="291"/>
      <c r="EY41" s="291"/>
      <c r="EZ41" s="291"/>
      <c r="FA41" s="291"/>
      <c r="FB41" s="291"/>
      <c r="FC41" s="291"/>
      <c r="FD41" s="291"/>
      <c r="FE41" s="291"/>
      <c r="FF41" s="291"/>
      <c r="FG41" s="11"/>
      <c r="FH41" s="11"/>
      <c r="FI41" s="11"/>
      <c r="FJ41" s="11"/>
      <c r="FK41" s="11"/>
      <c r="FL41" s="11"/>
      <c r="FM41" s="287">
        <f>c!B112</f>
      </c>
      <c r="FN41" s="287"/>
      <c r="FO41" s="287"/>
      <c r="FP41" s="287"/>
      <c r="FQ41" s="287"/>
      <c r="FR41" s="287"/>
      <c r="FS41" s="288"/>
    </row>
    <row r="42" spans="1:175" ht="11.25" customHeight="1">
      <c r="A42" s="53" t="s">
        <v>59</v>
      </c>
      <c r="B42" s="54"/>
      <c r="C42" s="54"/>
      <c r="D42" s="54"/>
      <c r="E42" s="54"/>
      <c r="F42" s="253" t="s">
        <v>60</v>
      </c>
      <c r="G42" s="253"/>
      <c r="H42" s="253"/>
      <c r="I42" s="253"/>
      <c r="J42" s="253"/>
      <c r="K42" s="253"/>
      <c r="L42" s="253"/>
      <c r="M42" s="253"/>
      <c r="N42" s="253"/>
      <c r="O42" s="253"/>
      <c r="P42" s="253"/>
      <c r="Q42" s="253"/>
      <c r="R42" s="253"/>
      <c r="S42" s="253"/>
      <c r="T42" s="253"/>
      <c r="U42" s="253"/>
      <c r="V42" s="253"/>
      <c r="W42" s="253"/>
      <c r="X42" s="253"/>
      <c r="Y42" s="253"/>
      <c r="Z42" s="253"/>
      <c r="AA42" s="253"/>
      <c r="AB42" s="254"/>
      <c r="AC42" s="190">
        <f>c!C180</f>
      </c>
      <c r="AD42" s="190"/>
      <c r="AE42" s="190"/>
      <c r="AF42" s="190"/>
      <c r="AG42" s="190"/>
      <c r="AH42" s="190"/>
      <c r="AI42" s="190"/>
      <c r="AJ42" s="190"/>
      <c r="AK42" s="190"/>
      <c r="AL42" s="190"/>
      <c r="AM42" s="190">
        <f>c!C31</f>
      </c>
      <c r="AN42" s="190"/>
      <c r="AO42" s="190"/>
      <c r="AP42" s="190"/>
      <c r="AQ42" s="190"/>
      <c r="AR42" s="190"/>
      <c r="AS42" s="190"/>
      <c r="AT42" s="190"/>
      <c r="AU42" s="190"/>
      <c r="AV42" s="190"/>
      <c r="AW42" s="190"/>
      <c r="AX42" s="190"/>
      <c r="AY42" s="190"/>
      <c r="AZ42" s="190"/>
      <c r="BA42" s="190">
        <f>c!E31</f>
      </c>
      <c r="BB42" s="190"/>
      <c r="BC42" s="190"/>
      <c r="BD42" s="190"/>
      <c r="BE42" s="190"/>
      <c r="BF42" s="190"/>
      <c r="BG42" s="190"/>
      <c r="BH42" s="190">
        <f>c!Q76</f>
      </c>
      <c r="BI42" s="190"/>
      <c r="BJ42" s="190"/>
      <c r="BK42" s="190"/>
      <c r="BL42" s="190"/>
      <c r="BM42" s="190"/>
      <c r="BN42" s="190"/>
      <c r="BO42" s="190"/>
      <c r="BP42" s="190"/>
      <c r="BQ42" s="190"/>
      <c r="BR42" s="190"/>
      <c r="BS42" s="190"/>
      <c r="BT42" s="190"/>
      <c r="BU42" s="190"/>
      <c r="BV42" s="246">
        <f>c!B76</f>
      </c>
      <c r="BW42" s="198"/>
      <c r="BX42" s="198"/>
      <c r="BY42" s="198"/>
      <c r="BZ42" s="198"/>
      <c r="CA42" s="198"/>
      <c r="CB42" s="217">
        <f>c!C76</f>
      </c>
      <c r="CC42" s="217"/>
      <c r="CD42" s="217"/>
      <c r="CE42" s="217"/>
      <c r="CF42" s="217"/>
      <c r="CG42" s="217"/>
      <c r="CH42" s="198">
        <f>c!D76</f>
      </c>
      <c r="CI42" s="198"/>
      <c r="CJ42" s="198"/>
      <c r="CK42" s="198"/>
      <c r="CL42" s="198"/>
      <c r="CM42" s="198"/>
      <c r="CN42" s="198">
        <f>c!E76</f>
      </c>
      <c r="CO42" s="198"/>
      <c r="CP42" s="198"/>
      <c r="CQ42" s="198"/>
      <c r="CR42" s="198"/>
      <c r="CS42" s="198"/>
      <c r="CT42" s="198">
        <f>c!F76</f>
      </c>
      <c r="CU42" s="198"/>
      <c r="CV42" s="198"/>
      <c r="CW42" s="198"/>
      <c r="CX42" s="198"/>
      <c r="CY42" s="198"/>
      <c r="CZ42" s="198">
        <f>c!G76</f>
      </c>
      <c r="DA42" s="198"/>
      <c r="DB42" s="198"/>
      <c r="DC42" s="198"/>
      <c r="DD42" s="198"/>
      <c r="DE42" s="207"/>
      <c r="DF42" s="190">
        <f>c!U76</f>
      </c>
      <c r="DG42" s="190"/>
      <c r="DH42" s="190"/>
      <c r="DI42" s="190"/>
      <c r="DJ42" s="190"/>
      <c r="DK42" s="190"/>
      <c r="DL42" s="190"/>
      <c r="DN42" s="5"/>
      <c r="DO42" s="6"/>
      <c r="DP42" s="295" t="s">
        <v>67</v>
      </c>
      <c r="DQ42" s="295"/>
      <c r="DR42" s="295"/>
      <c r="DS42" s="295"/>
      <c r="DT42" s="295"/>
      <c r="DU42" s="295"/>
      <c r="DV42" s="295"/>
      <c r="DW42" s="295"/>
      <c r="DX42" s="295"/>
      <c r="DY42" s="295"/>
      <c r="DZ42" s="295"/>
      <c r="EA42" s="295"/>
      <c r="EB42" s="295"/>
      <c r="EC42" s="295"/>
      <c r="ED42" s="295"/>
      <c r="EE42" s="295"/>
      <c r="EF42" s="295"/>
      <c r="EG42" s="295"/>
      <c r="EH42" s="295"/>
      <c r="EI42" s="295"/>
      <c r="EJ42" s="295"/>
      <c r="EK42" s="295"/>
      <c r="EL42" s="295"/>
      <c r="EM42" s="295"/>
      <c r="EN42" s="295"/>
      <c r="EO42" s="295"/>
      <c r="EP42" s="295"/>
      <c r="EQ42" s="295"/>
      <c r="ER42" s="295"/>
      <c r="ES42" s="295"/>
      <c r="ET42" s="295"/>
      <c r="EU42" s="295"/>
      <c r="EV42" s="295"/>
      <c r="EW42" s="295"/>
      <c r="EX42" s="295"/>
      <c r="EY42" s="295"/>
      <c r="EZ42" s="295"/>
      <c r="FA42" s="296">
        <f>IF('入力票5'!BN50="","",IF('入力票5'!BN50=1,"会計監査人",IF('入力票5'!BN50=2,"会計参与",IF('入力票5'!BN50=3,"自主監査","無"))))</f>
      </c>
      <c r="FB42" s="296"/>
      <c r="FC42" s="296"/>
      <c r="FD42" s="296"/>
      <c r="FE42" s="296"/>
      <c r="FF42" s="296"/>
      <c r="FG42" s="296"/>
      <c r="FH42" s="296"/>
      <c r="FI42" s="296"/>
      <c r="FJ42" s="296"/>
      <c r="FK42" s="296"/>
      <c r="FL42" s="296"/>
      <c r="FM42" s="5"/>
      <c r="FN42" s="6"/>
      <c r="FO42" s="6"/>
      <c r="FP42" s="6"/>
      <c r="FQ42" s="6"/>
      <c r="FR42" s="6"/>
      <c r="FS42" s="19"/>
    </row>
    <row r="43" spans="1:175" ht="11.25" customHeight="1">
      <c r="A43" s="53" t="s">
        <v>61</v>
      </c>
      <c r="B43" s="54"/>
      <c r="C43" s="54"/>
      <c r="D43" s="54"/>
      <c r="E43" s="54"/>
      <c r="F43" s="253" t="s">
        <v>62</v>
      </c>
      <c r="G43" s="253"/>
      <c r="H43" s="253"/>
      <c r="I43" s="253"/>
      <c r="J43" s="253"/>
      <c r="K43" s="253"/>
      <c r="L43" s="253"/>
      <c r="M43" s="253"/>
      <c r="N43" s="253"/>
      <c r="O43" s="253"/>
      <c r="P43" s="253"/>
      <c r="Q43" s="253"/>
      <c r="R43" s="253"/>
      <c r="S43" s="253"/>
      <c r="T43" s="253"/>
      <c r="U43" s="253"/>
      <c r="V43" s="253"/>
      <c r="W43" s="253"/>
      <c r="X43" s="253"/>
      <c r="Y43" s="253"/>
      <c r="Z43" s="253"/>
      <c r="AA43" s="253"/>
      <c r="AB43" s="254"/>
      <c r="AC43" s="190">
        <f>c!C181</f>
      </c>
      <c r="AD43" s="190"/>
      <c r="AE43" s="190"/>
      <c r="AF43" s="190"/>
      <c r="AG43" s="190"/>
      <c r="AH43" s="190"/>
      <c r="AI43" s="190"/>
      <c r="AJ43" s="190"/>
      <c r="AK43" s="190"/>
      <c r="AL43" s="190"/>
      <c r="AM43" s="190">
        <f>c!C32</f>
      </c>
      <c r="AN43" s="190"/>
      <c r="AO43" s="190"/>
      <c r="AP43" s="190"/>
      <c r="AQ43" s="190"/>
      <c r="AR43" s="190"/>
      <c r="AS43" s="190"/>
      <c r="AT43" s="190"/>
      <c r="AU43" s="190"/>
      <c r="AV43" s="190"/>
      <c r="AW43" s="190"/>
      <c r="AX43" s="190"/>
      <c r="AY43" s="190"/>
      <c r="AZ43" s="190"/>
      <c r="BA43" s="190">
        <f>c!E32</f>
      </c>
      <c r="BB43" s="190"/>
      <c r="BC43" s="190"/>
      <c r="BD43" s="190"/>
      <c r="BE43" s="190"/>
      <c r="BF43" s="190"/>
      <c r="BG43" s="190"/>
      <c r="BH43" s="190">
        <f>c!Q77</f>
      </c>
      <c r="BI43" s="190"/>
      <c r="BJ43" s="190"/>
      <c r="BK43" s="190"/>
      <c r="BL43" s="190"/>
      <c r="BM43" s="190"/>
      <c r="BN43" s="190"/>
      <c r="BO43" s="190"/>
      <c r="BP43" s="190"/>
      <c r="BQ43" s="190"/>
      <c r="BR43" s="190"/>
      <c r="BS43" s="190"/>
      <c r="BT43" s="190"/>
      <c r="BU43" s="190"/>
      <c r="BV43" s="246">
        <f>c!B77</f>
      </c>
      <c r="BW43" s="198"/>
      <c r="BX43" s="198"/>
      <c r="BY43" s="198"/>
      <c r="BZ43" s="198"/>
      <c r="CA43" s="198"/>
      <c r="CB43" s="217">
        <f>c!C77</f>
      </c>
      <c r="CC43" s="217"/>
      <c r="CD43" s="217"/>
      <c r="CE43" s="217"/>
      <c r="CF43" s="217"/>
      <c r="CG43" s="217"/>
      <c r="CH43" s="198">
        <f>c!D77</f>
      </c>
      <c r="CI43" s="198"/>
      <c r="CJ43" s="198"/>
      <c r="CK43" s="198"/>
      <c r="CL43" s="198"/>
      <c r="CM43" s="198"/>
      <c r="CN43" s="198">
        <f>c!E77</f>
      </c>
      <c r="CO43" s="198"/>
      <c r="CP43" s="198"/>
      <c r="CQ43" s="198"/>
      <c r="CR43" s="198"/>
      <c r="CS43" s="198"/>
      <c r="CT43" s="198">
        <f>c!F77</f>
      </c>
      <c r="CU43" s="198"/>
      <c r="CV43" s="198"/>
      <c r="CW43" s="198"/>
      <c r="CX43" s="198"/>
      <c r="CY43" s="198"/>
      <c r="CZ43" s="198">
        <f>c!G77</f>
      </c>
      <c r="DA43" s="198"/>
      <c r="DB43" s="198"/>
      <c r="DC43" s="198"/>
      <c r="DD43" s="198"/>
      <c r="DE43" s="207"/>
      <c r="DF43" s="190">
        <f>c!U77</f>
      </c>
      <c r="DG43" s="190"/>
      <c r="DH43" s="190"/>
      <c r="DI43" s="190"/>
      <c r="DJ43" s="190"/>
      <c r="DK43" s="190"/>
      <c r="DL43" s="190"/>
      <c r="DN43" s="53"/>
      <c r="DO43" s="54"/>
      <c r="DP43" s="297" t="s">
        <v>88</v>
      </c>
      <c r="DQ43" s="297"/>
      <c r="DR43" s="297"/>
      <c r="DS43" s="297"/>
      <c r="DT43" s="297"/>
      <c r="DU43" s="297"/>
      <c r="DV43" s="297"/>
      <c r="DW43" s="297"/>
      <c r="DX43" s="297"/>
      <c r="DY43" s="297"/>
      <c r="DZ43" s="297"/>
      <c r="EA43" s="297"/>
      <c r="EB43" s="297"/>
      <c r="EC43" s="297"/>
      <c r="ED43" s="297"/>
      <c r="EE43" s="297"/>
      <c r="EF43" s="297"/>
      <c r="EG43" s="297"/>
      <c r="EH43" s="297"/>
      <c r="EI43" s="297"/>
      <c r="EJ43" s="297"/>
      <c r="EK43" s="297"/>
      <c r="EL43" s="297"/>
      <c r="EM43" s="297"/>
      <c r="EN43" s="297"/>
      <c r="EO43" s="297"/>
      <c r="EP43" s="297"/>
      <c r="EQ43" s="297"/>
      <c r="ER43" s="297"/>
      <c r="ES43" s="297"/>
      <c r="ET43" s="297"/>
      <c r="EU43" s="297"/>
      <c r="EV43" s="297"/>
      <c r="EW43" s="297"/>
      <c r="EX43" s="297"/>
      <c r="EY43" s="297"/>
      <c r="EZ43" s="297"/>
      <c r="FA43" s="345">
        <f>IF('入力票5'!BN55="","",'入力票5'!BN55)</f>
      </c>
      <c r="FB43" s="345"/>
      <c r="FC43" s="345"/>
      <c r="FD43" s="345"/>
      <c r="FE43" s="345"/>
      <c r="FF43" s="345"/>
      <c r="FG43" s="345"/>
      <c r="FH43" s="345"/>
      <c r="FI43" s="345"/>
      <c r="FJ43" s="345"/>
      <c r="FK43" s="345"/>
      <c r="FL43" s="345"/>
      <c r="FM43" s="12"/>
      <c r="FN43" s="13"/>
      <c r="FO43" s="13"/>
      <c r="FP43" s="13"/>
      <c r="FQ43" s="13"/>
      <c r="FR43" s="13"/>
      <c r="FS43" s="18"/>
    </row>
    <row r="44" spans="1:175" ht="11.25" customHeight="1">
      <c r="A44" s="53" t="s">
        <v>63</v>
      </c>
      <c r="B44" s="54"/>
      <c r="C44" s="54"/>
      <c r="D44" s="54"/>
      <c r="E44" s="54"/>
      <c r="F44" s="253" t="s">
        <v>64</v>
      </c>
      <c r="G44" s="253"/>
      <c r="H44" s="253"/>
      <c r="I44" s="253"/>
      <c r="J44" s="253"/>
      <c r="K44" s="253"/>
      <c r="L44" s="253"/>
      <c r="M44" s="253"/>
      <c r="N44" s="253"/>
      <c r="O44" s="253"/>
      <c r="P44" s="253"/>
      <c r="Q44" s="253"/>
      <c r="R44" s="253"/>
      <c r="S44" s="253"/>
      <c r="T44" s="253"/>
      <c r="U44" s="253"/>
      <c r="V44" s="253"/>
      <c r="W44" s="253"/>
      <c r="X44" s="253"/>
      <c r="Y44" s="253"/>
      <c r="Z44" s="253"/>
      <c r="AA44" s="253"/>
      <c r="AB44" s="254"/>
      <c r="AC44" s="190">
        <f>c!C182</f>
      </c>
      <c r="AD44" s="190"/>
      <c r="AE44" s="190"/>
      <c r="AF44" s="190"/>
      <c r="AG44" s="190"/>
      <c r="AH44" s="190"/>
      <c r="AI44" s="190"/>
      <c r="AJ44" s="190"/>
      <c r="AK44" s="190"/>
      <c r="AL44" s="190"/>
      <c r="AM44" s="190">
        <f>c!C33</f>
      </c>
      <c r="AN44" s="190"/>
      <c r="AO44" s="190"/>
      <c r="AP44" s="190"/>
      <c r="AQ44" s="190"/>
      <c r="AR44" s="190"/>
      <c r="AS44" s="190"/>
      <c r="AT44" s="190"/>
      <c r="AU44" s="190"/>
      <c r="AV44" s="190"/>
      <c r="AW44" s="190"/>
      <c r="AX44" s="190"/>
      <c r="AY44" s="190"/>
      <c r="AZ44" s="190"/>
      <c r="BA44" s="190">
        <f>c!E33</f>
      </c>
      <c r="BB44" s="190"/>
      <c r="BC44" s="190"/>
      <c r="BD44" s="190"/>
      <c r="BE44" s="190"/>
      <c r="BF44" s="190"/>
      <c r="BG44" s="190"/>
      <c r="BH44" s="190">
        <f>c!Q78</f>
      </c>
      <c r="BI44" s="190"/>
      <c r="BJ44" s="190"/>
      <c r="BK44" s="190"/>
      <c r="BL44" s="190"/>
      <c r="BM44" s="190"/>
      <c r="BN44" s="190"/>
      <c r="BO44" s="190"/>
      <c r="BP44" s="190"/>
      <c r="BQ44" s="190"/>
      <c r="BR44" s="190"/>
      <c r="BS44" s="190"/>
      <c r="BT44" s="190"/>
      <c r="BU44" s="190"/>
      <c r="BV44" s="246">
        <f>c!B78</f>
      </c>
      <c r="BW44" s="198"/>
      <c r="BX44" s="198"/>
      <c r="BY44" s="198"/>
      <c r="BZ44" s="198"/>
      <c r="CA44" s="198"/>
      <c r="CB44" s="217">
        <f>c!C78</f>
      </c>
      <c r="CC44" s="217"/>
      <c r="CD44" s="217"/>
      <c r="CE44" s="217"/>
      <c r="CF44" s="217"/>
      <c r="CG44" s="217"/>
      <c r="CH44" s="198">
        <f>c!D78</f>
      </c>
      <c r="CI44" s="198"/>
      <c r="CJ44" s="198"/>
      <c r="CK44" s="198"/>
      <c r="CL44" s="198"/>
      <c r="CM44" s="198"/>
      <c r="CN44" s="198">
        <f>c!E78</f>
      </c>
      <c r="CO44" s="198"/>
      <c r="CP44" s="198"/>
      <c r="CQ44" s="198"/>
      <c r="CR44" s="198"/>
      <c r="CS44" s="198"/>
      <c r="CT44" s="198">
        <f>c!F78</f>
      </c>
      <c r="CU44" s="198"/>
      <c r="CV44" s="198"/>
      <c r="CW44" s="198"/>
      <c r="CX44" s="198"/>
      <c r="CY44" s="198"/>
      <c r="CZ44" s="198">
        <f>c!G78</f>
      </c>
      <c r="DA44" s="198"/>
      <c r="DB44" s="198"/>
      <c r="DC44" s="198"/>
      <c r="DD44" s="198"/>
      <c r="DE44" s="207"/>
      <c r="DF44" s="190">
        <f>c!U78</f>
      </c>
      <c r="DG44" s="190"/>
      <c r="DH44" s="190"/>
      <c r="DI44" s="190"/>
      <c r="DJ44" s="190"/>
      <c r="DK44" s="190"/>
      <c r="DL44" s="190"/>
      <c r="DN44" s="7"/>
      <c r="DO44" s="11"/>
      <c r="DP44" s="298" t="s">
        <v>89</v>
      </c>
      <c r="DQ44" s="298"/>
      <c r="DR44" s="298"/>
      <c r="DS44" s="298"/>
      <c r="DT44" s="298"/>
      <c r="DU44" s="298"/>
      <c r="DV44" s="298"/>
      <c r="DW44" s="298"/>
      <c r="DX44" s="298"/>
      <c r="DY44" s="298"/>
      <c r="DZ44" s="298"/>
      <c r="EA44" s="298"/>
      <c r="EB44" s="298"/>
      <c r="EC44" s="298"/>
      <c r="ED44" s="298"/>
      <c r="EE44" s="298"/>
      <c r="EF44" s="298"/>
      <c r="EG44" s="298"/>
      <c r="EH44" s="298"/>
      <c r="EI44" s="298"/>
      <c r="EJ44" s="298"/>
      <c r="EK44" s="298"/>
      <c r="EL44" s="298"/>
      <c r="EM44" s="298"/>
      <c r="EN44" s="298"/>
      <c r="EO44" s="298"/>
      <c r="EP44" s="298"/>
      <c r="EQ44" s="298"/>
      <c r="ER44" s="298"/>
      <c r="ES44" s="298"/>
      <c r="ET44" s="298"/>
      <c r="EU44" s="298"/>
      <c r="EV44" s="298"/>
      <c r="EW44" s="298"/>
      <c r="EX44" s="298"/>
      <c r="EY44" s="298"/>
      <c r="EZ44" s="298"/>
      <c r="FA44" s="325">
        <f>IF('入力票5'!BN56="","",'入力票5'!BN56)</f>
      </c>
      <c r="FB44" s="325"/>
      <c r="FC44" s="325"/>
      <c r="FD44" s="325"/>
      <c r="FE44" s="325"/>
      <c r="FF44" s="325"/>
      <c r="FG44" s="325"/>
      <c r="FH44" s="325"/>
      <c r="FI44" s="325"/>
      <c r="FJ44" s="325"/>
      <c r="FK44" s="325"/>
      <c r="FL44" s="325"/>
      <c r="FM44" s="12"/>
      <c r="FN44" s="13"/>
      <c r="FO44" s="13"/>
      <c r="FP44" s="13"/>
      <c r="FQ44" s="13"/>
      <c r="FR44" s="13"/>
      <c r="FS44" s="18"/>
    </row>
    <row r="45" spans="1:175" ht="11.25" customHeight="1">
      <c r="A45" s="76" t="s">
        <v>404</v>
      </c>
      <c r="B45" s="54"/>
      <c r="C45" s="54"/>
      <c r="D45" s="54"/>
      <c r="E45" s="54"/>
      <c r="F45" s="253" t="s">
        <v>403</v>
      </c>
      <c r="G45" s="253"/>
      <c r="H45" s="253"/>
      <c r="I45" s="253"/>
      <c r="J45" s="253"/>
      <c r="K45" s="253"/>
      <c r="L45" s="253"/>
      <c r="M45" s="253"/>
      <c r="N45" s="253"/>
      <c r="O45" s="253"/>
      <c r="P45" s="253"/>
      <c r="Q45" s="253"/>
      <c r="R45" s="253"/>
      <c r="S45" s="253"/>
      <c r="T45" s="253"/>
      <c r="U45" s="253"/>
      <c r="V45" s="253"/>
      <c r="W45" s="253"/>
      <c r="X45" s="253"/>
      <c r="Y45" s="253"/>
      <c r="Z45" s="253"/>
      <c r="AA45" s="253"/>
      <c r="AB45" s="254"/>
      <c r="AC45" s="190">
        <f>c!C183</f>
      </c>
      <c r="AD45" s="190"/>
      <c r="AE45" s="190"/>
      <c r="AF45" s="190"/>
      <c r="AG45" s="190"/>
      <c r="AH45" s="190"/>
      <c r="AI45" s="190"/>
      <c r="AJ45" s="190"/>
      <c r="AK45" s="190"/>
      <c r="AL45" s="190"/>
      <c r="AM45" s="190">
        <f>c!C34</f>
      </c>
      <c r="AN45" s="190"/>
      <c r="AO45" s="190"/>
      <c r="AP45" s="190"/>
      <c r="AQ45" s="190"/>
      <c r="AR45" s="190"/>
      <c r="AS45" s="190"/>
      <c r="AT45" s="190"/>
      <c r="AU45" s="190"/>
      <c r="AV45" s="190"/>
      <c r="AW45" s="190"/>
      <c r="AX45" s="190"/>
      <c r="AY45" s="190"/>
      <c r="AZ45" s="190"/>
      <c r="BA45" s="190">
        <f>c!E34</f>
      </c>
      <c r="BB45" s="190"/>
      <c r="BC45" s="190"/>
      <c r="BD45" s="190"/>
      <c r="BE45" s="190"/>
      <c r="BF45" s="190"/>
      <c r="BG45" s="190"/>
      <c r="BH45" s="190">
        <f>c!Q79</f>
      </c>
      <c r="BI45" s="190"/>
      <c r="BJ45" s="190"/>
      <c r="BK45" s="190"/>
      <c r="BL45" s="190"/>
      <c r="BM45" s="190"/>
      <c r="BN45" s="190"/>
      <c r="BO45" s="190"/>
      <c r="BP45" s="190"/>
      <c r="BQ45" s="190"/>
      <c r="BR45" s="190"/>
      <c r="BS45" s="190"/>
      <c r="BT45" s="190"/>
      <c r="BU45" s="190"/>
      <c r="BV45" s="246">
        <f>c!B79</f>
      </c>
      <c r="BW45" s="198"/>
      <c r="BX45" s="198"/>
      <c r="BY45" s="198"/>
      <c r="BZ45" s="198"/>
      <c r="CA45" s="198"/>
      <c r="CB45" s="217">
        <f>c!C79</f>
      </c>
      <c r="CC45" s="217"/>
      <c r="CD45" s="217"/>
      <c r="CE45" s="217"/>
      <c r="CF45" s="217"/>
      <c r="CG45" s="217"/>
      <c r="CH45" s="198">
        <f>c!D79</f>
      </c>
      <c r="CI45" s="198"/>
      <c r="CJ45" s="198"/>
      <c r="CK45" s="198"/>
      <c r="CL45" s="198"/>
      <c r="CM45" s="198"/>
      <c r="CN45" s="198">
        <f>c!E79</f>
      </c>
      <c r="CO45" s="198"/>
      <c r="CP45" s="198"/>
      <c r="CQ45" s="198"/>
      <c r="CR45" s="198"/>
      <c r="CS45" s="198"/>
      <c r="CT45" s="198">
        <f>c!F79</f>
      </c>
      <c r="CU45" s="198"/>
      <c r="CV45" s="198"/>
      <c r="CW45" s="198"/>
      <c r="CX45" s="198"/>
      <c r="CY45" s="198"/>
      <c r="CZ45" s="198">
        <f>c!G79</f>
      </c>
      <c r="DA45" s="198"/>
      <c r="DB45" s="198"/>
      <c r="DC45" s="198"/>
      <c r="DD45" s="198"/>
      <c r="DE45" s="207"/>
      <c r="DF45" s="190">
        <f>c!U79</f>
      </c>
      <c r="DG45" s="190"/>
      <c r="DH45" s="190"/>
      <c r="DI45" s="190"/>
      <c r="DJ45" s="190"/>
      <c r="DK45" s="190"/>
      <c r="DL45" s="190"/>
      <c r="DN45" s="290" t="s">
        <v>90</v>
      </c>
      <c r="DO45" s="291"/>
      <c r="DP45" s="291"/>
      <c r="DQ45" s="291"/>
      <c r="DR45" s="291"/>
      <c r="DS45" s="291"/>
      <c r="DT45" s="291"/>
      <c r="DU45" s="291"/>
      <c r="DV45" s="291"/>
      <c r="DW45" s="291"/>
      <c r="DX45" s="291"/>
      <c r="DY45" s="291"/>
      <c r="DZ45" s="291"/>
      <c r="EA45" s="291"/>
      <c r="EB45" s="291"/>
      <c r="EC45" s="291"/>
      <c r="ED45" s="291"/>
      <c r="EE45" s="291"/>
      <c r="EF45" s="291"/>
      <c r="EG45" s="291"/>
      <c r="EH45" s="291"/>
      <c r="EI45" s="291"/>
      <c r="EJ45" s="291"/>
      <c r="EK45" s="291"/>
      <c r="EL45" s="291"/>
      <c r="EM45" s="291"/>
      <c r="EN45" s="291"/>
      <c r="EO45" s="291"/>
      <c r="EP45" s="291"/>
      <c r="EQ45" s="291"/>
      <c r="ER45" s="291"/>
      <c r="ES45" s="291"/>
      <c r="ET45" s="291"/>
      <c r="EU45" s="291"/>
      <c r="EV45" s="291"/>
      <c r="EW45" s="291"/>
      <c r="EX45" s="291"/>
      <c r="EY45" s="291"/>
      <c r="EZ45" s="291"/>
      <c r="FA45" s="291"/>
      <c r="FB45" s="291"/>
      <c r="FC45" s="291"/>
      <c r="FD45" s="291"/>
      <c r="FE45" s="291"/>
      <c r="FF45" s="291"/>
      <c r="FG45" s="11"/>
      <c r="FH45" s="11"/>
      <c r="FI45" s="11"/>
      <c r="FJ45" s="11"/>
      <c r="FK45" s="11"/>
      <c r="FL45" s="11"/>
      <c r="FM45" s="287">
        <f>c!F116</f>
      </c>
      <c r="FN45" s="287"/>
      <c r="FO45" s="287"/>
      <c r="FP45" s="287"/>
      <c r="FQ45" s="287"/>
      <c r="FR45" s="287"/>
      <c r="FS45" s="288"/>
    </row>
    <row r="46" spans="1:175" ht="11.25" customHeight="1">
      <c r="A46" s="7"/>
      <c r="B46" s="11"/>
      <c r="C46" s="11"/>
      <c r="D46" s="11"/>
      <c r="E46" s="11"/>
      <c r="F46" s="129" t="s">
        <v>65</v>
      </c>
      <c r="G46" s="129"/>
      <c r="H46" s="129"/>
      <c r="I46" s="129"/>
      <c r="J46" s="129"/>
      <c r="K46" s="129"/>
      <c r="L46" s="129"/>
      <c r="M46" s="129"/>
      <c r="N46" s="129"/>
      <c r="O46" s="129"/>
      <c r="P46" s="129"/>
      <c r="Q46" s="129"/>
      <c r="R46" s="129"/>
      <c r="S46" s="129"/>
      <c r="T46" s="129"/>
      <c r="U46" s="129"/>
      <c r="V46" s="129"/>
      <c r="W46" s="129"/>
      <c r="X46" s="129"/>
      <c r="Y46" s="129"/>
      <c r="Z46" s="129"/>
      <c r="AA46" s="129"/>
      <c r="AB46" s="129"/>
      <c r="AC46" s="190">
        <f>c!C184</f>
      </c>
      <c r="AD46" s="190"/>
      <c r="AE46" s="190"/>
      <c r="AF46" s="190"/>
      <c r="AG46" s="190"/>
      <c r="AH46" s="190"/>
      <c r="AI46" s="190"/>
      <c r="AJ46" s="190"/>
      <c r="AK46" s="190"/>
      <c r="AL46" s="190"/>
      <c r="AM46" s="190">
        <f>c!C35</f>
      </c>
      <c r="AN46" s="190"/>
      <c r="AO46" s="190"/>
      <c r="AP46" s="190"/>
      <c r="AQ46" s="190"/>
      <c r="AR46" s="190"/>
      <c r="AS46" s="190"/>
      <c r="AT46" s="190"/>
      <c r="AU46" s="190"/>
      <c r="AV46" s="190"/>
      <c r="AW46" s="190"/>
      <c r="AX46" s="190"/>
      <c r="AY46" s="190"/>
      <c r="AZ46" s="190"/>
      <c r="BA46" s="266">
        <f>c!E35</f>
      </c>
      <c r="BB46" s="266"/>
      <c r="BC46" s="266"/>
      <c r="BD46" s="266"/>
      <c r="BE46" s="266"/>
      <c r="BF46" s="266"/>
      <c r="BG46" s="266"/>
      <c r="BH46" s="190">
        <f>c!Q80</f>
      </c>
      <c r="BI46" s="190"/>
      <c r="BJ46" s="190"/>
      <c r="BK46" s="190"/>
      <c r="BL46" s="190"/>
      <c r="BM46" s="190"/>
      <c r="BN46" s="190"/>
      <c r="BO46" s="190"/>
      <c r="BP46" s="190"/>
      <c r="BQ46" s="190"/>
      <c r="BR46" s="190"/>
      <c r="BS46" s="190"/>
      <c r="BT46" s="190"/>
      <c r="BU46" s="190"/>
      <c r="BV46" s="246">
        <f>c!B80</f>
      </c>
      <c r="BW46" s="198"/>
      <c r="BX46" s="198"/>
      <c r="BY46" s="198"/>
      <c r="BZ46" s="198"/>
      <c r="CA46" s="198"/>
      <c r="CB46" s="217">
        <f>c!C80</f>
      </c>
      <c r="CC46" s="217"/>
      <c r="CD46" s="217"/>
      <c r="CE46" s="217"/>
      <c r="CF46" s="217"/>
      <c r="CG46" s="217"/>
      <c r="CH46" s="226">
        <f>c!D80</f>
      </c>
      <c r="CI46" s="226"/>
      <c r="CJ46" s="226"/>
      <c r="CK46" s="226"/>
      <c r="CL46" s="226"/>
      <c r="CM46" s="226"/>
      <c r="CN46" s="198">
        <f>c!E80</f>
      </c>
      <c r="CO46" s="198"/>
      <c r="CP46" s="198"/>
      <c r="CQ46" s="198"/>
      <c r="CR46" s="198"/>
      <c r="CS46" s="198"/>
      <c r="CT46" s="198">
        <f>c!F80</f>
      </c>
      <c r="CU46" s="198"/>
      <c r="CV46" s="198"/>
      <c r="CW46" s="198"/>
      <c r="CX46" s="198"/>
      <c r="CY46" s="198"/>
      <c r="CZ46" s="198">
        <f>c!G80</f>
      </c>
      <c r="DA46" s="198"/>
      <c r="DB46" s="198"/>
      <c r="DC46" s="198"/>
      <c r="DD46" s="198"/>
      <c r="DE46" s="207"/>
      <c r="DF46" s="266">
        <f>c!U80</f>
      </c>
      <c r="DG46" s="266"/>
      <c r="DH46" s="266"/>
      <c r="DI46" s="266"/>
      <c r="DJ46" s="266"/>
      <c r="DK46" s="266"/>
      <c r="DL46" s="266"/>
      <c r="DN46" s="10"/>
      <c r="DO46" s="9"/>
      <c r="DP46" s="166" t="s">
        <v>91</v>
      </c>
      <c r="DQ46" s="166"/>
      <c r="DR46" s="166"/>
      <c r="DS46" s="166"/>
      <c r="DT46" s="166"/>
      <c r="DU46" s="166"/>
      <c r="DV46" s="166"/>
      <c r="DW46" s="166"/>
      <c r="DX46" s="166"/>
      <c r="DY46" s="166"/>
      <c r="DZ46" s="166"/>
      <c r="EA46" s="166"/>
      <c r="EB46" s="166"/>
      <c r="EC46" s="166"/>
      <c r="ED46" s="166"/>
      <c r="EE46" s="166"/>
      <c r="EF46" s="166"/>
      <c r="EG46" s="166"/>
      <c r="EH46" s="166"/>
      <c r="EI46" s="166"/>
      <c r="EJ46" s="166"/>
      <c r="EK46" s="166"/>
      <c r="EL46" s="166"/>
      <c r="EM46" s="166"/>
      <c r="EN46" s="166"/>
      <c r="EO46" s="166"/>
      <c r="EP46" s="166"/>
      <c r="EQ46" s="166"/>
      <c r="ER46" s="166"/>
      <c r="ES46" s="166"/>
      <c r="ET46" s="166"/>
      <c r="EU46" s="166"/>
      <c r="EV46" s="166"/>
      <c r="EW46" s="166"/>
      <c r="EX46" s="166"/>
      <c r="EY46" s="166"/>
      <c r="EZ46" s="166"/>
      <c r="FA46" s="338">
        <f>c!B119</f>
      </c>
      <c r="FB46" s="339"/>
      <c r="FC46" s="339"/>
      <c r="FD46" s="339"/>
      <c r="FE46" s="339"/>
      <c r="FF46" s="339"/>
      <c r="FG46" s="339"/>
      <c r="FH46" s="339"/>
      <c r="FI46" s="339"/>
      <c r="FJ46" s="339"/>
      <c r="FK46" s="339"/>
      <c r="FL46" s="340"/>
      <c r="FM46" s="5"/>
      <c r="FN46" s="6"/>
      <c r="FO46" s="6"/>
      <c r="FP46" s="6"/>
      <c r="FQ46" s="6"/>
      <c r="FR46" s="6"/>
      <c r="FS46" s="19"/>
    </row>
    <row r="47" spans="1:175" ht="11.25" customHeight="1">
      <c r="A47" s="320" t="s">
        <v>389</v>
      </c>
      <c r="B47" s="321"/>
      <c r="C47" s="321"/>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21"/>
      <c r="AK47" s="321"/>
      <c r="AL47" s="327"/>
      <c r="AM47" s="267">
        <f>c!C36</f>
      </c>
      <c r="AN47" s="267"/>
      <c r="AO47" s="267"/>
      <c r="AP47" s="267"/>
      <c r="AQ47" s="267"/>
      <c r="AR47" s="267"/>
      <c r="AS47" s="267"/>
      <c r="AT47" s="267"/>
      <c r="AU47" s="267"/>
      <c r="AV47" s="267"/>
      <c r="AW47" s="267"/>
      <c r="AX47" s="267"/>
      <c r="AY47" s="267"/>
      <c r="AZ47" s="267"/>
      <c r="BH47" s="267">
        <f>c!P81</f>
      </c>
      <c r="BI47" s="267"/>
      <c r="BJ47" s="267"/>
      <c r="BK47" s="267"/>
      <c r="BL47" s="267"/>
      <c r="BM47" s="267"/>
      <c r="BN47" s="267"/>
      <c r="BO47" s="267"/>
      <c r="BP47" s="267"/>
      <c r="BQ47" s="267"/>
      <c r="BR47" s="267"/>
      <c r="BS47" s="267"/>
      <c r="BT47" s="267"/>
      <c r="BU47" s="267"/>
      <c r="BV47" s="268">
        <f>c!B81</f>
      </c>
      <c r="BW47" s="269"/>
      <c r="BX47" s="269"/>
      <c r="BY47" s="269"/>
      <c r="BZ47" s="269"/>
      <c r="CA47" s="269"/>
      <c r="CB47" s="270">
        <f>c!C81</f>
      </c>
      <c r="CC47" s="270"/>
      <c r="CD47" s="270"/>
      <c r="CE47" s="270"/>
      <c r="CF47" s="270"/>
      <c r="CG47" s="270"/>
      <c r="CH47" s="269">
        <f>c!D81</f>
      </c>
      <c r="CI47" s="269"/>
      <c r="CJ47" s="269"/>
      <c r="CK47" s="269"/>
      <c r="CL47" s="269"/>
      <c r="CM47" s="269"/>
      <c r="CN47" s="269">
        <f>c!E81</f>
      </c>
      <c r="CO47" s="269"/>
      <c r="CP47" s="269"/>
      <c r="CQ47" s="269"/>
      <c r="CR47" s="269"/>
      <c r="CS47" s="269"/>
      <c r="CT47" s="269">
        <f>c!F81</f>
      </c>
      <c r="CU47" s="269"/>
      <c r="CV47" s="269"/>
      <c r="CW47" s="269"/>
      <c r="CX47" s="269"/>
      <c r="CY47" s="269"/>
      <c r="CZ47" s="269">
        <f>c!G81</f>
      </c>
      <c r="DA47" s="269"/>
      <c r="DB47" s="269"/>
      <c r="DC47" s="269"/>
      <c r="DD47" s="269"/>
      <c r="DE47" s="271"/>
      <c r="DF47" s="24"/>
      <c r="DG47" s="24"/>
      <c r="DH47" s="24"/>
      <c r="DI47" s="24"/>
      <c r="DJ47" s="24"/>
      <c r="DK47" s="24"/>
      <c r="DL47" s="24"/>
      <c r="DN47" s="290" t="s">
        <v>92</v>
      </c>
      <c r="DO47" s="291"/>
      <c r="DP47" s="291"/>
      <c r="DQ47" s="291"/>
      <c r="DR47" s="291"/>
      <c r="DS47" s="291"/>
      <c r="DT47" s="291"/>
      <c r="DU47" s="291"/>
      <c r="DV47" s="291"/>
      <c r="DW47" s="291"/>
      <c r="DX47" s="291"/>
      <c r="DY47" s="291"/>
      <c r="DZ47" s="291"/>
      <c r="EA47" s="291"/>
      <c r="EB47" s="291"/>
      <c r="EC47" s="291"/>
      <c r="ED47" s="291"/>
      <c r="EE47" s="291"/>
      <c r="EF47" s="291"/>
      <c r="EG47" s="291"/>
      <c r="EH47" s="291"/>
      <c r="EI47" s="291"/>
      <c r="EJ47" s="291"/>
      <c r="EK47" s="291"/>
      <c r="EL47" s="291"/>
      <c r="EM47" s="291"/>
      <c r="EN47" s="291"/>
      <c r="EO47" s="291"/>
      <c r="EP47" s="291"/>
      <c r="EQ47" s="291"/>
      <c r="ER47" s="291"/>
      <c r="ES47" s="291"/>
      <c r="ET47" s="291"/>
      <c r="EU47" s="291"/>
      <c r="EV47" s="291"/>
      <c r="EW47" s="291"/>
      <c r="EX47" s="291"/>
      <c r="EY47" s="291"/>
      <c r="EZ47" s="291"/>
      <c r="FA47" s="291"/>
      <c r="FB47" s="291"/>
      <c r="FC47" s="291"/>
      <c r="FD47" s="291"/>
      <c r="FE47" s="291"/>
      <c r="FF47" s="291"/>
      <c r="FG47" s="11"/>
      <c r="FH47" s="11"/>
      <c r="FI47" s="11"/>
      <c r="FJ47" s="11"/>
      <c r="FK47" s="11"/>
      <c r="FL47" s="11"/>
      <c r="FM47" s="287">
        <f>c!C119</f>
      </c>
      <c r="FN47" s="287"/>
      <c r="FO47" s="287"/>
      <c r="FP47" s="287"/>
      <c r="FQ47" s="287"/>
      <c r="FR47" s="287"/>
      <c r="FS47" s="288"/>
    </row>
    <row r="48" spans="118:175" ht="11.25" customHeight="1">
      <c r="DN48" s="10"/>
      <c r="DO48" s="9"/>
      <c r="DP48" s="166" t="s">
        <v>362</v>
      </c>
      <c r="DQ48" s="166"/>
      <c r="DR48" s="166"/>
      <c r="DS48" s="166"/>
      <c r="DT48" s="166"/>
      <c r="DU48" s="166"/>
      <c r="DV48" s="166"/>
      <c r="DW48" s="166"/>
      <c r="DX48" s="166"/>
      <c r="DY48" s="166"/>
      <c r="DZ48" s="166"/>
      <c r="EA48" s="166"/>
      <c r="EB48" s="166"/>
      <c r="EC48" s="166"/>
      <c r="ED48" s="166"/>
      <c r="EE48" s="166"/>
      <c r="EF48" s="166"/>
      <c r="EG48" s="166"/>
      <c r="EH48" s="166"/>
      <c r="EI48" s="166"/>
      <c r="EJ48" s="166"/>
      <c r="EK48" s="166"/>
      <c r="EL48" s="166"/>
      <c r="EM48" s="166"/>
      <c r="EN48" s="166"/>
      <c r="EO48" s="166"/>
      <c r="EP48" s="166"/>
      <c r="EQ48" s="166"/>
      <c r="ER48" s="166"/>
      <c r="ES48" s="166"/>
      <c r="ET48" s="166"/>
      <c r="EU48" s="166"/>
      <c r="EV48" s="166"/>
      <c r="EW48" s="166"/>
      <c r="EX48" s="166"/>
      <c r="EY48" s="166"/>
      <c r="EZ48" s="166"/>
      <c r="FA48" s="325">
        <f>IF('入力票5'!BN58="","",'入力票5'!BN58)</f>
      </c>
      <c r="FB48" s="325"/>
      <c r="FC48" s="325"/>
      <c r="FD48" s="325"/>
      <c r="FE48" s="325"/>
      <c r="FF48" s="325"/>
      <c r="FG48" s="325"/>
      <c r="FH48" s="325"/>
      <c r="FI48" s="325"/>
      <c r="FJ48" s="325"/>
      <c r="FK48" s="325"/>
      <c r="FL48" s="325"/>
      <c r="FM48" s="5"/>
      <c r="FN48" s="6"/>
      <c r="FO48" s="6"/>
      <c r="FP48" s="6"/>
      <c r="FQ48" s="6"/>
      <c r="FR48" s="6"/>
      <c r="FS48" s="19"/>
    </row>
    <row r="49" spans="1:175" ht="11.25" customHeight="1">
      <c r="A49" s="138" t="s">
        <v>101</v>
      </c>
      <c r="B49" s="139"/>
      <c r="C49" s="139"/>
      <c r="D49" s="139"/>
      <c r="E49" s="139"/>
      <c r="F49" s="139"/>
      <c r="G49" s="139"/>
      <c r="H49" s="139"/>
      <c r="I49" s="139"/>
      <c r="J49" s="139"/>
      <c r="K49" s="139"/>
      <c r="L49" s="139"/>
      <c r="M49" s="139"/>
      <c r="N49" s="138" t="s">
        <v>319</v>
      </c>
      <c r="O49" s="139"/>
      <c r="P49" s="139"/>
      <c r="Q49" s="139"/>
      <c r="R49" s="139"/>
      <c r="S49" s="139"/>
      <c r="T49" s="139"/>
      <c r="U49" s="139"/>
      <c r="V49" s="139"/>
      <c r="W49" s="139"/>
      <c r="X49" s="139"/>
      <c r="Y49" s="139"/>
      <c r="Z49" s="139"/>
      <c r="AA49" s="141"/>
      <c r="AB49" s="138" t="s">
        <v>101</v>
      </c>
      <c r="AC49" s="139"/>
      <c r="AD49" s="139"/>
      <c r="AE49" s="139"/>
      <c r="AF49" s="139"/>
      <c r="AG49" s="139"/>
      <c r="AH49" s="139"/>
      <c r="AI49" s="139"/>
      <c r="AJ49" s="139"/>
      <c r="AK49" s="139"/>
      <c r="AL49" s="139"/>
      <c r="AM49" s="139"/>
      <c r="AN49" s="139"/>
      <c r="AO49" s="138" t="s">
        <v>319</v>
      </c>
      <c r="AP49" s="139"/>
      <c r="AQ49" s="139"/>
      <c r="AR49" s="139"/>
      <c r="AS49" s="139"/>
      <c r="AT49" s="139"/>
      <c r="AU49" s="139"/>
      <c r="AV49" s="139"/>
      <c r="AW49" s="139"/>
      <c r="AX49" s="139"/>
      <c r="AY49" s="139"/>
      <c r="AZ49" s="139"/>
      <c r="BA49" s="139"/>
      <c r="BB49" s="141"/>
      <c r="BC49" s="326" t="s">
        <v>318</v>
      </c>
      <c r="BD49" s="326"/>
      <c r="BE49" s="326"/>
      <c r="BF49" s="326"/>
      <c r="BG49" s="326"/>
      <c r="BH49" s="326"/>
      <c r="BI49" s="326"/>
      <c r="BJ49" s="326"/>
      <c r="BK49" s="326"/>
      <c r="BL49" s="326"/>
      <c r="BM49" s="326"/>
      <c r="BN49" s="326"/>
      <c r="BO49" s="326"/>
      <c r="BP49" s="326"/>
      <c r="BQ49" s="326"/>
      <c r="BR49" s="138" t="s">
        <v>314</v>
      </c>
      <c r="BS49" s="139"/>
      <c r="BT49" s="139"/>
      <c r="BU49" s="139"/>
      <c r="BV49" s="139"/>
      <c r="BW49" s="139"/>
      <c r="BX49" s="139"/>
      <c r="BY49" s="139"/>
      <c r="BZ49" s="139"/>
      <c r="CA49" s="139"/>
      <c r="CB49" s="139"/>
      <c r="CC49" s="139"/>
      <c r="CD49" s="141"/>
      <c r="CE49" s="326" t="s">
        <v>318</v>
      </c>
      <c r="CF49" s="326"/>
      <c r="CG49" s="326"/>
      <c r="CH49" s="326"/>
      <c r="CI49" s="326"/>
      <c r="CJ49" s="326"/>
      <c r="CK49" s="326"/>
      <c r="CL49" s="326"/>
      <c r="CM49" s="326"/>
      <c r="CN49" s="326"/>
      <c r="CO49" s="326"/>
      <c r="CP49" s="326"/>
      <c r="CQ49" s="326"/>
      <c r="CR49" s="326"/>
      <c r="CS49" s="326"/>
      <c r="CT49" s="326"/>
      <c r="CU49" s="326"/>
      <c r="CV49" s="326"/>
      <c r="CW49" s="326"/>
      <c r="CX49" s="326"/>
      <c r="CY49" s="326"/>
      <c r="CZ49" s="138" t="s">
        <v>314</v>
      </c>
      <c r="DA49" s="139"/>
      <c r="DB49" s="139"/>
      <c r="DC49" s="139"/>
      <c r="DD49" s="139"/>
      <c r="DE49" s="139"/>
      <c r="DF49" s="139"/>
      <c r="DG49" s="139"/>
      <c r="DH49" s="139"/>
      <c r="DI49" s="139"/>
      <c r="DJ49" s="139"/>
      <c r="DK49" s="139"/>
      <c r="DL49" s="141"/>
      <c r="DN49" s="290" t="s">
        <v>363</v>
      </c>
      <c r="DO49" s="291"/>
      <c r="DP49" s="291"/>
      <c r="DQ49" s="291"/>
      <c r="DR49" s="291"/>
      <c r="DS49" s="291"/>
      <c r="DT49" s="291"/>
      <c r="DU49" s="291"/>
      <c r="DV49" s="291"/>
      <c r="DW49" s="291"/>
      <c r="DX49" s="291"/>
      <c r="DY49" s="291"/>
      <c r="DZ49" s="291"/>
      <c r="EA49" s="291"/>
      <c r="EB49" s="291"/>
      <c r="EC49" s="291"/>
      <c r="ED49" s="291"/>
      <c r="EE49" s="291"/>
      <c r="EF49" s="291"/>
      <c r="EG49" s="291"/>
      <c r="EH49" s="291"/>
      <c r="EI49" s="291"/>
      <c r="EJ49" s="291"/>
      <c r="EK49" s="291"/>
      <c r="EL49" s="291"/>
      <c r="EM49" s="291"/>
      <c r="EN49" s="291"/>
      <c r="EO49" s="291"/>
      <c r="EP49" s="291"/>
      <c r="EQ49" s="291"/>
      <c r="ER49" s="291"/>
      <c r="ES49" s="291"/>
      <c r="ET49" s="291"/>
      <c r="EU49" s="291"/>
      <c r="EV49" s="291"/>
      <c r="EW49" s="291"/>
      <c r="EX49" s="291"/>
      <c r="EY49" s="291"/>
      <c r="EZ49" s="291"/>
      <c r="FA49" s="291"/>
      <c r="FB49" s="291"/>
      <c r="FC49" s="291"/>
      <c r="FD49" s="291"/>
      <c r="FE49" s="291"/>
      <c r="FF49" s="291"/>
      <c r="FG49" s="11"/>
      <c r="FH49" s="11"/>
      <c r="FI49" s="11"/>
      <c r="FJ49" s="11"/>
      <c r="FK49" s="11"/>
      <c r="FL49" s="11"/>
      <c r="FM49" s="287">
        <f>c!B121</f>
      </c>
      <c r="FN49" s="287"/>
      <c r="FO49" s="287"/>
      <c r="FP49" s="287"/>
      <c r="FQ49" s="287"/>
      <c r="FR49" s="287"/>
      <c r="FS49" s="288"/>
    </row>
    <row r="50" spans="1:175" ht="11.25" customHeight="1">
      <c r="A50" s="302" t="s">
        <v>102</v>
      </c>
      <c r="B50" s="303"/>
      <c r="C50" s="303"/>
      <c r="D50" s="303"/>
      <c r="E50" s="303"/>
      <c r="F50" s="303"/>
      <c r="G50" s="303"/>
      <c r="H50" s="303"/>
      <c r="I50" s="303"/>
      <c r="J50" s="303"/>
      <c r="K50" s="303"/>
      <c r="L50" s="303"/>
      <c r="M50" s="304"/>
      <c r="N50" s="299">
        <f>IF('入力票4'!U17="","",'入力票4'!U17)</f>
      </c>
      <c r="O50" s="300"/>
      <c r="P50" s="300"/>
      <c r="Q50" s="300"/>
      <c r="R50" s="300"/>
      <c r="S50" s="300"/>
      <c r="T50" s="300"/>
      <c r="U50" s="300"/>
      <c r="V50" s="300"/>
      <c r="W50" s="300"/>
      <c r="X50" s="300"/>
      <c r="Y50" s="300"/>
      <c r="Z50" s="300"/>
      <c r="AA50" s="301"/>
      <c r="AB50" s="302" t="s">
        <v>108</v>
      </c>
      <c r="AC50" s="303"/>
      <c r="AD50" s="303"/>
      <c r="AE50" s="303"/>
      <c r="AF50" s="303"/>
      <c r="AG50" s="303"/>
      <c r="AH50" s="303"/>
      <c r="AI50" s="303"/>
      <c r="AJ50" s="303"/>
      <c r="AK50" s="303"/>
      <c r="AL50" s="303"/>
      <c r="AM50" s="303"/>
      <c r="AN50" s="304"/>
      <c r="AO50" s="299">
        <f>IF(AND('入力票4'!U24="",'入力票4'!U25=""),"",SUM('入力票4'!U24:AH25))</f>
      </c>
      <c r="AP50" s="300"/>
      <c r="AQ50" s="300"/>
      <c r="AR50" s="300"/>
      <c r="AS50" s="300"/>
      <c r="AT50" s="300"/>
      <c r="AU50" s="300"/>
      <c r="AV50" s="300"/>
      <c r="AW50" s="300"/>
      <c r="AX50" s="300"/>
      <c r="AY50" s="300"/>
      <c r="AZ50" s="300"/>
      <c r="BA50" s="300"/>
      <c r="BB50" s="301"/>
      <c r="BC50" s="215" t="s">
        <v>93</v>
      </c>
      <c r="BD50" s="215"/>
      <c r="BE50" s="215"/>
      <c r="BF50" s="215"/>
      <c r="BG50" s="215"/>
      <c r="BH50" s="215"/>
      <c r="BI50" s="215"/>
      <c r="BJ50" s="215"/>
      <c r="BK50" s="215"/>
      <c r="BL50" s="215"/>
      <c r="BM50" s="215"/>
      <c r="BN50" s="215"/>
      <c r="BO50" s="215"/>
      <c r="BP50" s="215"/>
      <c r="BQ50" s="215"/>
      <c r="BR50" s="218">
        <f>c!E140</f>
      </c>
      <c r="BS50" s="219"/>
      <c r="BT50" s="219"/>
      <c r="BU50" s="219"/>
      <c r="BV50" s="219"/>
      <c r="BW50" s="219"/>
      <c r="BX50" s="219"/>
      <c r="BY50" s="219"/>
      <c r="BZ50" s="219"/>
      <c r="CA50" s="219"/>
      <c r="CB50" s="219"/>
      <c r="CC50" s="219"/>
      <c r="CD50" s="220"/>
      <c r="CE50" s="216" t="s">
        <v>97</v>
      </c>
      <c r="CF50" s="216"/>
      <c r="CG50" s="216"/>
      <c r="CH50" s="216"/>
      <c r="CI50" s="216"/>
      <c r="CJ50" s="216"/>
      <c r="CK50" s="216"/>
      <c r="CL50" s="216"/>
      <c r="CM50" s="216"/>
      <c r="CN50" s="216"/>
      <c r="CO50" s="216"/>
      <c r="CP50" s="216"/>
      <c r="CQ50" s="216"/>
      <c r="CR50" s="216"/>
      <c r="CS50" s="216"/>
      <c r="CT50" s="216"/>
      <c r="CU50" s="216"/>
      <c r="CV50" s="216"/>
      <c r="CW50" s="216"/>
      <c r="CX50" s="216"/>
      <c r="CY50" s="216"/>
      <c r="CZ50" s="218">
        <f>c!E144</f>
      </c>
      <c r="DA50" s="219"/>
      <c r="DB50" s="219"/>
      <c r="DC50" s="219"/>
      <c r="DD50" s="219"/>
      <c r="DE50" s="219"/>
      <c r="DF50" s="219"/>
      <c r="DG50" s="219"/>
      <c r="DH50" s="219"/>
      <c r="DI50" s="219"/>
      <c r="DJ50" s="219"/>
      <c r="DK50" s="219"/>
      <c r="DL50" s="220"/>
      <c r="DN50" s="90"/>
      <c r="DO50" s="98"/>
      <c r="DP50" s="334" t="s">
        <v>433</v>
      </c>
      <c r="DQ50" s="334"/>
      <c r="DR50" s="334"/>
      <c r="DS50" s="334"/>
      <c r="DT50" s="334"/>
      <c r="DU50" s="334"/>
      <c r="DV50" s="334"/>
      <c r="DW50" s="334"/>
      <c r="DX50" s="334"/>
      <c r="DY50" s="334"/>
      <c r="DZ50" s="334"/>
      <c r="EA50" s="334"/>
      <c r="EB50" s="334"/>
      <c r="EC50" s="334"/>
      <c r="ED50" s="334"/>
      <c r="EE50" s="334"/>
      <c r="EF50" s="334"/>
      <c r="EG50" s="334"/>
      <c r="EH50" s="334"/>
      <c r="EI50" s="334"/>
      <c r="EJ50" s="334"/>
      <c r="EK50" s="334"/>
      <c r="EL50" s="334"/>
      <c r="EM50" s="334"/>
      <c r="EN50" s="334"/>
      <c r="EO50" s="334"/>
      <c r="EP50" s="334"/>
      <c r="EQ50" s="334"/>
      <c r="ER50" s="334"/>
      <c r="ES50" s="334"/>
      <c r="ET50" s="334"/>
      <c r="EU50" s="334"/>
      <c r="EV50" s="334"/>
      <c r="EW50" s="334"/>
      <c r="EX50" s="334"/>
      <c r="EY50" s="334"/>
      <c r="EZ50" s="335"/>
      <c r="FA50" s="344">
        <f>IF('入力票5'!BN60="","",IF('入力票5'!BN60=1,"有","無"))</f>
      </c>
      <c r="FB50" s="344"/>
      <c r="FC50" s="344"/>
      <c r="FD50" s="344"/>
      <c r="FE50" s="344"/>
      <c r="FF50" s="344"/>
      <c r="FG50" s="344"/>
      <c r="FH50" s="344"/>
      <c r="FI50" s="344"/>
      <c r="FJ50" s="344"/>
      <c r="FK50" s="344"/>
      <c r="FL50" s="344"/>
      <c r="FM50" s="87"/>
      <c r="FN50" s="78"/>
      <c r="FO50" s="78"/>
      <c r="FP50" s="78"/>
      <c r="FQ50" s="78"/>
      <c r="FR50" s="78"/>
      <c r="FS50" s="79"/>
    </row>
    <row r="51" spans="1:175" ht="11.25" customHeight="1">
      <c r="A51" s="305" t="s">
        <v>103</v>
      </c>
      <c r="B51" s="253"/>
      <c r="C51" s="253"/>
      <c r="D51" s="253"/>
      <c r="E51" s="253"/>
      <c r="F51" s="253"/>
      <c r="G51" s="253"/>
      <c r="H51" s="253"/>
      <c r="I51" s="253"/>
      <c r="J51" s="253"/>
      <c r="K51" s="253"/>
      <c r="L51" s="253"/>
      <c r="M51" s="253"/>
      <c r="N51" s="314">
        <f>IF('入力票4'!CE13="","",'入力票4'!CE13)</f>
      </c>
      <c r="O51" s="315"/>
      <c r="P51" s="315"/>
      <c r="Q51" s="315"/>
      <c r="R51" s="315"/>
      <c r="S51" s="315"/>
      <c r="T51" s="315"/>
      <c r="U51" s="315"/>
      <c r="V51" s="315"/>
      <c r="W51" s="315"/>
      <c r="X51" s="315"/>
      <c r="Y51" s="315"/>
      <c r="Z51" s="315"/>
      <c r="AA51" s="316"/>
      <c r="AB51" s="305" t="s">
        <v>68</v>
      </c>
      <c r="AC51" s="253"/>
      <c r="AD51" s="253"/>
      <c r="AE51" s="253"/>
      <c r="AF51" s="253"/>
      <c r="AG51" s="253"/>
      <c r="AH51" s="253"/>
      <c r="AI51" s="253"/>
      <c r="AJ51" s="253"/>
      <c r="AK51" s="253"/>
      <c r="AL51" s="253"/>
      <c r="AM51" s="253"/>
      <c r="AN51" s="254"/>
      <c r="AO51" s="314">
        <f>IF('入力票4'!U26="","",'入力票4'!U26)</f>
      </c>
      <c r="AP51" s="315"/>
      <c r="AQ51" s="315"/>
      <c r="AR51" s="315"/>
      <c r="AS51" s="315"/>
      <c r="AT51" s="315"/>
      <c r="AU51" s="315"/>
      <c r="AV51" s="315"/>
      <c r="AW51" s="315"/>
      <c r="AX51" s="315"/>
      <c r="AY51" s="315"/>
      <c r="AZ51" s="315"/>
      <c r="BA51" s="315"/>
      <c r="BB51" s="316"/>
      <c r="BC51" s="211" t="s">
        <v>94</v>
      </c>
      <c r="BD51" s="211"/>
      <c r="BE51" s="211"/>
      <c r="BF51" s="211"/>
      <c r="BG51" s="211"/>
      <c r="BH51" s="211"/>
      <c r="BI51" s="211"/>
      <c r="BJ51" s="211"/>
      <c r="BK51" s="211"/>
      <c r="BL51" s="211"/>
      <c r="BM51" s="211"/>
      <c r="BN51" s="211"/>
      <c r="BO51" s="211"/>
      <c r="BP51" s="211"/>
      <c r="BQ51" s="211"/>
      <c r="BR51" s="202">
        <f>c!E141</f>
      </c>
      <c r="BS51" s="203"/>
      <c r="BT51" s="203"/>
      <c r="BU51" s="203"/>
      <c r="BV51" s="203"/>
      <c r="BW51" s="203"/>
      <c r="BX51" s="203"/>
      <c r="BY51" s="203"/>
      <c r="BZ51" s="203"/>
      <c r="CA51" s="203"/>
      <c r="CB51" s="203"/>
      <c r="CC51" s="203"/>
      <c r="CD51" s="204"/>
      <c r="CE51" s="211" t="s">
        <v>98</v>
      </c>
      <c r="CF51" s="211"/>
      <c r="CG51" s="211"/>
      <c r="CH51" s="211"/>
      <c r="CI51" s="211"/>
      <c r="CJ51" s="211"/>
      <c r="CK51" s="211"/>
      <c r="CL51" s="211"/>
      <c r="CM51" s="211"/>
      <c r="CN51" s="211"/>
      <c r="CO51" s="211"/>
      <c r="CP51" s="211"/>
      <c r="CQ51" s="211"/>
      <c r="CR51" s="211"/>
      <c r="CS51" s="211"/>
      <c r="CT51" s="211"/>
      <c r="CU51" s="211"/>
      <c r="CV51" s="211"/>
      <c r="CW51" s="211"/>
      <c r="CX51" s="211"/>
      <c r="CY51" s="211"/>
      <c r="CZ51" s="202">
        <f>c!E145</f>
      </c>
      <c r="DA51" s="203"/>
      <c r="DB51" s="203"/>
      <c r="DC51" s="203"/>
      <c r="DD51" s="203"/>
      <c r="DE51" s="203"/>
      <c r="DF51" s="203"/>
      <c r="DG51" s="203"/>
      <c r="DH51" s="203"/>
      <c r="DI51" s="203"/>
      <c r="DJ51" s="203"/>
      <c r="DK51" s="203"/>
      <c r="DL51" s="204"/>
      <c r="DN51" s="89"/>
      <c r="DO51" s="88"/>
      <c r="DP51" s="341" t="s">
        <v>364</v>
      </c>
      <c r="DQ51" s="341"/>
      <c r="DR51" s="341"/>
      <c r="DS51" s="341"/>
      <c r="DT51" s="341"/>
      <c r="DU51" s="341"/>
      <c r="DV51" s="341"/>
      <c r="DW51" s="341"/>
      <c r="DX51" s="341"/>
      <c r="DY51" s="341"/>
      <c r="DZ51" s="341"/>
      <c r="EA51" s="341"/>
      <c r="EB51" s="341"/>
      <c r="EC51" s="341"/>
      <c r="ED51" s="341"/>
      <c r="EE51" s="341"/>
      <c r="EF51" s="341"/>
      <c r="EG51" s="341"/>
      <c r="EH51" s="341"/>
      <c r="EI51" s="341"/>
      <c r="EJ51" s="341"/>
      <c r="EK51" s="341"/>
      <c r="EL51" s="341"/>
      <c r="EM51" s="341"/>
      <c r="EN51" s="341"/>
      <c r="EO51" s="341"/>
      <c r="EP51" s="341"/>
      <c r="EQ51" s="341"/>
      <c r="ER51" s="341"/>
      <c r="ES51" s="341"/>
      <c r="ET51" s="341"/>
      <c r="EU51" s="341"/>
      <c r="EV51" s="341"/>
      <c r="EW51" s="341"/>
      <c r="EX51" s="341"/>
      <c r="EY51" s="341"/>
      <c r="EZ51" s="341"/>
      <c r="FA51" s="350">
        <f>IF('入力票5'!BN61="","",IF('入力票5'!BN61=1,"有","無"))</f>
      </c>
      <c r="FB51" s="350"/>
      <c r="FC51" s="350"/>
      <c r="FD51" s="350"/>
      <c r="FE51" s="350"/>
      <c r="FF51" s="350"/>
      <c r="FG51" s="350"/>
      <c r="FH51" s="350"/>
      <c r="FI51" s="350"/>
      <c r="FJ51" s="350"/>
      <c r="FK51" s="350"/>
      <c r="FL51" s="350"/>
      <c r="FM51" s="12"/>
      <c r="FN51" s="13"/>
      <c r="FO51" s="13"/>
      <c r="FP51" s="13"/>
      <c r="FQ51" s="13"/>
      <c r="FR51" s="13"/>
      <c r="FS51" s="18"/>
    </row>
    <row r="52" spans="1:175" ht="11.25" customHeight="1">
      <c r="A52" s="305" t="s">
        <v>104</v>
      </c>
      <c r="B52" s="253"/>
      <c r="C52" s="253"/>
      <c r="D52" s="253"/>
      <c r="E52" s="253"/>
      <c r="F52" s="253"/>
      <c r="G52" s="253"/>
      <c r="H52" s="253"/>
      <c r="I52" s="253"/>
      <c r="J52" s="253"/>
      <c r="K52" s="253"/>
      <c r="L52" s="253"/>
      <c r="M52" s="253"/>
      <c r="N52" s="314">
        <f>IF('入力票4'!CE15="","",'入力票4'!CE15)</f>
      </c>
      <c r="O52" s="315"/>
      <c r="P52" s="315"/>
      <c r="Q52" s="315"/>
      <c r="R52" s="315"/>
      <c r="S52" s="315"/>
      <c r="T52" s="315"/>
      <c r="U52" s="315"/>
      <c r="V52" s="315"/>
      <c r="W52" s="315"/>
      <c r="X52" s="315"/>
      <c r="Y52" s="315"/>
      <c r="Z52" s="315"/>
      <c r="AA52" s="316"/>
      <c r="AB52" s="305" t="s">
        <v>69</v>
      </c>
      <c r="AC52" s="253"/>
      <c r="AD52" s="253"/>
      <c r="AE52" s="253"/>
      <c r="AF52" s="253"/>
      <c r="AG52" s="253"/>
      <c r="AH52" s="253"/>
      <c r="AI52" s="253"/>
      <c r="AJ52" s="253"/>
      <c r="AK52" s="253"/>
      <c r="AL52" s="253"/>
      <c r="AM52" s="253"/>
      <c r="AN52" s="254"/>
      <c r="AO52" s="314">
        <f>IF('入力票4'!U29="","",'入力票4'!U29)</f>
      </c>
      <c r="AP52" s="315"/>
      <c r="AQ52" s="315"/>
      <c r="AR52" s="315"/>
      <c r="AS52" s="315"/>
      <c r="AT52" s="315"/>
      <c r="AU52" s="315"/>
      <c r="AV52" s="315"/>
      <c r="AW52" s="315"/>
      <c r="AX52" s="315"/>
      <c r="AY52" s="315"/>
      <c r="AZ52" s="315"/>
      <c r="BA52" s="315"/>
      <c r="BB52" s="316"/>
      <c r="BC52" s="212" t="s">
        <v>95</v>
      </c>
      <c r="BD52" s="212"/>
      <c r="BE52" s="212"/>
      <c r="BF52" s="212"/>
      <c r="BG52" s="212"/>
      <c r="BH52" s="212"/>
      <c r="BI52" s="212"/>
      <c r="BJ52" s="212"/>
      <c r="BK52" s="212"/>
      <c r="BL52" s="212"/>
      <c r="BM52" s="212"/>
      <c r="BN52" s="212"/>
      <c r="BO52" s="212"/>
      <c r="BP52" s="212"/>
      <c r="BQ52" s="212"/>
      <c r="BR52" s="202">
        <f>c!E142</f>
      </c>
      <c r="BS52" s="203"/>
      <c r="BT52" s="203"/>
      <c r="BU52" s="203"/>
      <c r="BV52" s="203"/>
      <c r="BW52" s="203"/>
      <c r="BX52" s="203"/>
      <c r="BY52" s="203"/>
      <c r="BZ52" s="203"/>
      <c r="CA52" s="203"/>
      <c r="CB52" s="203"/>
      <c r="CC52" s="203"/>
      <c r="CD52" s="204"/>
      <c r="CE52" s="212" t="s">
        <v>99</v>
      </c>
      <c r="CF52" s="212"/>
      <c r="CG52" s="212"/>
      <c r="CH52" s="212"/>
      <c r="CI52" s="212"/>
      <c r="CJ52" s="212"/>
      <c r="CK52" s="212"/>
      <c r="CL52" s="212"/>
      <c r="CM52" s="212"/>
      <c r="CN52" s="212"/>
      <c r="CO52" s="212"/>
      <c r="CP52" s="212"/>
      <c r="CQ52" s="212"/>
      <c r="CR52" s="212"/>
      <c r="CS52" s="212"/>
      <c r="CT52" s="212"/>
      <c r="CU52" s="212"/>
      <c r="CV52" s="212"/>
      <c r="CW52" s="212"/>
      <c r="CX52" s="212"/>
      <c r="CY52" s="212"/>
      <c r="CZ52" s="202">
        <f>c!E146</f>
      </c>
      <c r="DA52" s="203"/>
      <c r="DB52" s="203"/>
      <c r="DC52" s="203"/>
      <c r="DD52" s="203"/>
      <c r="DE52" s="203"/>
      <c r="DF52" s="203"/>
      <c r="DG52" s="203"/>
      <c r="DH52" s="203"/>
      <c r="DI52" s="203"/>
      <c r="DJ52" s="203"/>
      <c r="DK52" s="203"/>
      <c r="DL52" s="204"/>
      <c r="DN52" s="65"/>
      <c r="DO52" s="66"/>
      <c r="DP52" s="342" t="s">
        <v>365</v>
      </c>
      <c r="DQ52" s="342"/>
      <c r="DR52" s="342"/>
      <c r="DS52" s="342"/>
      <c r="DT52" s="342"/>
      <c r="DU52" s="342"/>
      <c r="DV52" s="342"/>
      <c r="DW52" s="342"/>
      <c r="DX52" s="342"/>
      <c r="DY52" s="342"/>
      <c r="DZ52" s="342"/>
      <c r="EA52" s="342"/>
      <c r="EB52" s="342"/>
      <c r="EC52" s="342"/>
      <c r="ED52" s="342"/>
      <c r="EE52" s="342"/>
      <c r="EF52" s="342"/>
      <c r="EG52" s="342"/>
      <c r="EH52" s="342"/>
      <c r="EI52" s="342"/>
      <c r="EJ52" s="342"/>
      <c r="EK52" s="342"/>
      <c r="EL52" s="342"/>
      <c r="EM52" s="342"/>
      <c r="EN52" s="342"/>
      <c r="EO52" s="342"/>
      <c r="EP52" s="342"/>
      <c r="EQ52" s="342"/>
      <c r="ER52" s="342"/>
      <c r="ES52" s="342"/>
      <c r="ET52" s="342"/>
      <c r="EU52" s="342"/>
      <c r="EV52" s="342"/>
      <c r="EW52" s="342"/>
      <c r="EX52" s="342"/>
      <c r="EY52" s="342"/>
      <c r="EZ52" s="343"/>
      <c r="FA52" s="349">
        <f>IF('入力票5'!BN62="","",IF('入力票5'!BN62=1,"有","無"))</f>
      </c>
      <c r="FB52" s="349"/>
      <c r="FC52" s="349"/>
      <c r="FD52" s="349"/>
      <c r="FE52" s="349"/>
      <c r="FF52" s="349"/>
      <c r="FG52" s="349"/>
      <c r="FH52" s="349"/>
      <c r="FI52" s="349"/>
      <c r="FJ52" s="349"/>
      <c r="FK52" s="349"/>
      <c r="FL52" s="349"/>
      <c r="FM52" s="13"/>
      <c r="FN52" s="13"/>
      <c r="FO52" s="13"/>
      <c r="FP52" s="13"/>
      <c r="FQ52" s="13"/>
      <c r="FR52" s="13"/>
      <c r="FS52" s="18"/>
    </row>
    <row r="53" spans="1:175" ht="11.25" customHeight="1">
      <c r="A53" s="305" t="s">
        <v>100</v>
      </c>
      <c r="B53" s="253"/>
      <c r="C53" s="253"/>
      <c r="D53" s="253"/>
      <c r="E53" s="253"/>
      <c r="F53" s="253"/>
      <c r="G53" s="253"/>
      <c r="H53" s="253"/>
      <c r="I53" s="253"/>
      <c r="J53" s="253"/>
      <c r="K53" s="253"/>
      <c r="L53" s="253"/>
      <c r="M53" s="253"/>
      <c r="N53" s="314">
        <f>IF('入力票4'!CE18="","",'入力票4'!CE18)</f>
      </c>
      <c r="O53" s="315"/>
      <c r="P53" s="315"/>
      <c r="Q53" s="315"/>
      <c r="R53" s="315"/>
      <c r="S53" s="315"/>
      <c r="T53" s="315"/>
      <c r="U53" s="315"/>
      <c r="V53" s="315"/>
      <c r="W53" s="315"/>
      <c r="X53" s="315"/>
      <c r="Y53" s="315"/>
      <c r="Z53" s="315"/>
      <c r="AA53" s="316"/>
      <c r="AB53" s="305" t="s">
        <v>70</v>
      </c>
      <c r="AC53" s="253"/>
      <c r="AD53" s="253"/>
      <c r="AE53" s="253"/>
      <c r="AF53" s="253"/>
      <c r="AG53" s="253"/>
      <c r="AH53" s="253"/>
      <c r="AI53" s="253"/>
      <c r="AJ53" s="253"/>
      <c r="AK53" s="253"/>
      <c r="AL53" s="253"/>
      <c r="AM53" s="253"/>
      <c r="AN53" s="254"/>
      <c r="AO53" s="314">
        <f>IF('入力票4'!U31="","",'入力票4'!U31)</f>
      </c>
      <c r="AP53" s="315"/>
      <c r="AQ53" s="315"/>
      <c r="AR53" s="315"/>
      <c r="AS53" s="315"/>
      <c r="AT53" s="315"/>
      <c r="AU53" s="315"/>
      <c r="AV53" s="315"/>
      <c r="AW53" s="315"/>
      <c r="AX53" s="315"/>
      <c r="AY53" s="315"/>
      <c r="AZ53" s="315"/>
      <c r="BA53" s="315"/>
      <c r="BB53" s="316"/>
      <c r="BC53" s="336" t="s">
        <v>96</v>
      </c>
      <c r="BD53" s="336"/>
      <c r="BE53" s="336"/>
      <c r="BF53" s="336"/>
      <c r="BG53" s="336"/>
      <c r="BH53" s="336"/>
      <c r="BI53" s="336"/>
      <c r="BJ53" s="336"/>
      <c r="BK53" s="336"/>
      <c r="BL53" s="336"/>
      <c r="BM53" s="336"/>
      <c r="BN53" s="336"/>
      <c r="BO53" s="336"/>
      <c r="BP53" s="336"/>
      <c r="BQ53" s="336"/>
      <c r="BR53" s="317">
        <f>c!E143</f>
      </c>
      <c r="BS53" s="318"/>
      <c r="BT53" s="318"/>
      <c r="BU53" s="318"/>
      <c r="BV53" s="318"/>
      <c r="BW53" s="318"/>
      <c r="BX53" s="318"/>
      <c r="BY53" s="318"/>
      <c r="BZ53" s="318"/>
      <c r="CA53" s="318"/>
      <c r="CB53" s="318"/>
      <c r="CC53" s="318"/>
      <c r="CD53" s="319"/>
      <c r="CE53" s="336" t="s">
        <v>100</v>
      </c>
      <c r="CF53" s="336"/>
      <c r="CG53" s="336"/>
      <c r="CH53" s="336"/>
      <c r="CI53" s="336"/>
      <c r="CJ53" s="336"/>
      <c r="CK53" s="336"/>
      <c r="CL53" s="336"/>
      <c r="CM53" s="336"/>
      <c r="CN53" s="336"/>
      <c r="CO53" s="336"/>
      <c r="CP53" s="336"/>
      <c r="CQ53" s="336"/>
      <c r="CR53" s="336"/>
      <c r="CS53" s="336"/>
      <c r="CT53" s="336"/>
      <c r="CU53" s="336"/>
      <c r="CV53" s="336"/>
      <c r="CW53" s="336"/>
      <c r="CX53" s="336"/>
      <c r="CY53" s="336"/>
      <c r="CZ53" s="317">
        <f>c!E147</f>
      </c>
      <c r="DA53" s="318"/>
      <c r="DB53" s="318"/>
      <c r="DC53" s="318"/>
      <c r="DD53" s="318"/>
      <c r="DE53" s="318"/>
      <c r="DF53" s="318"/>
      <c r="DG53" s="318"/>
      <c r="DH53" s="318"/>
      <c r="DI53" s="318"/>
      <c r="DJ53" s="318"/>
      <c r="DK53" s="318"/>
      <c r="DL53" s="319"/>
      <c r="DN53" s="351" t="s">
        <v>510</v>
      </c>
      <c r="DO53" s="352"/>
      <c r="DP53" s="352"/>
      <c r="DQ53" s="352"/>
      <c r="DR53" s="352"/>
      <c r="DS53" s="352"/>
      <c r="DT53" s="352"/>
      <c r="DU53" s="352"/>
      <c r="DV53" s="352"/>
      <c r="DW53" s="352"/>
      <c r="DX53" s="352"/>
      <c r="DY53" s="352"/>
      <c r="DZ53" s="352"/>
      <c r="EA53" s="352"/>
      <c r="EB53" s="352"/>
      <c r="EC53" s="352"/>
      <c r="ED53" s="352"/>
      <c r="EE53" s="352"/>
      <c r="EF53" s="352"/>
      <c r="EG53" s="352"/>
      <c r="EH53" s="352"/>
      <c r="EI53" s="352"/>
      <c r="EJ53" s="352"/>
      <c r="EK53" s="352"/>
      <c r="EL53" s="352"/>
      <c r="EM53" s="352"/>
      <c r="EN53" s="352"/>
      <c r="EO53" s="352"/>
      <c r="EP53" s="352"/>
      <c r="EQ53" s="352"/>
      <c r="ER53" s="352"/>
      <c r="ES53" s="352"/>
      <c r="ET53" s="352"/>
      <c r="EU53" s="352"/>
      <c r="EV53" s="352"/>
      <c r="EW53" s="352"/>
      <c r="EX53" s="352"/>
      <c r="EY53" s="352"/>
      <c r="EZ53" s="352"/>
      <c r="FA53" s="352"/>
      <c r="FB53" s="352"/>
      <c r="FC53" s="352"/>
      <c r="FD53" s="352"/>
      <c r="FE53" s="352"/>
      <c r="FF53" s="352"/>
      <c r="FG53" s="11"/>
      <c r="FH53" s="11"/>
      <c r="FI53" s="11"/>
      <c r="FJ53" s="11"/>
      <c r="FK53" s="11"/>
      <c r="FL53" s="11"/>
      <c r="FM53" s="287">
        <f>c!B126</f>
      </c>
      <c r="FN53" s="287"/>
      <c r="FO53" s="287"/>
      <c r="FP53" s="287"/>
      <c r="FQ53" s="287"/>
      <c r="FR53" s="287"/>
      <c r="FS53" s="288"/>
    </row>
    <row r="54" spans="1:175" ht="11.25" customHeight="1">
      <c r="A54" s="305" t="s">
        <v>105</v>
      </c>
      <c r="B54" s="253"/>
      <c r="C54" s="253"/>
      <c r="D54" s="253"/>
      <c r="E54" s="253"/>
      <c r="F54" s="253"/>
      <c r="G54" s="253"/>
      <c r="H54" s="253"/>
      <c r="I54" s="253"/>
      <c r="J54" s="253"/>
      <c r="K54" s="253"/>
      <c r="L54" s="253"/>
      <c r="M54" s="253"/>
      <c r="N54" s="314">
        <f>IF('入力票4'!CE19="","",'入力票4'!CE19)</f>
      </c>
      <c r="O54" s="315"/>
      <c r="P54" s="315"/>
      <c r="Q54" s="315"/>
      <c r="R54" s="315"/>
      <c r="S54" s="315"/>
      <c r="T54" s="315"/>
      <c r="U54" s="315"/>
      <c r="V54" s="315"/>
      <c r="W54" s="315"/>
      <c r="X54" s="315"/>
      <c r="Y54" s="315"/>
      <c r="Z54" s="315"/>
      <c r="AA54" s="316"/>
      <c r="AB54" s="305" t="s">
        <v>71</v>
      </c>
      <c r="AC54" s="253"/>
      <c r="AD54" s="253"/>
      <c r="AE54" s="253"/>
      <c r="AF54" s="253"/>
      <c r="AG54" s="253"/>
      <c r="AH54" s="253"/>
      <c r="AI54" s="253"/>
      <c r="AJ54" s="253"/>
      <c r="AK54" s="253"/>
      <c r="AL54" s="253"/>
      <c r="AM54" s="253"/>
      <c r="AN54" s="254"/>
      <c r="AO54" s="314">
        <f>IF('入力票4'!U32="","",'入力票4'!U32)</f>
      </c>
      <c r="AP54" s="315"/>
      <c r="AQ54" s="315"/>
      <c r="AR54" s="315"/>
      <c r="AS54" s="315"/>
      <c r="AT54" s="315"/>
      <c r="AU54" s="315"/>
      <c r="AV54" s="315"/>
      <c r="AW54" s="315"/>
      <c r="AX54" s="315"/>
      <c r="AY54" s="315"/>
      <c r="AZ54" s="315"/>
      <c r="BA54" s="315"/>
      <c r="BB54" s="316"/>
      <c r="BC54" s="320" t="s">
        <v>387</v>
      </c>
      <c r="BD54" s="321"/>
      <c r="BE54" s="321"/>
      <c r="BF54" s="321"/>
      <c r="BG54" s="321"/>
      <c r="BH54" s="321"/>
      <c r="BI54" s="321"/>
      <c r="BJ54" s="321"/>
      <c r="BK54" s="321"/>
      <c r="BL54" s="321"/>
      <c r="BM54" s="321"/>
      <c r="BN54" s="321"/>
      <c r="BO54" s="321"/>
      <c r="BP54" s="321"/>
      <c r="BQ54" s="321"/>
      <c r="BR54" s="321"/>
      <c r="BS54" s="321"/>
      <c r="BT54" s="321"/>
      <c r="BU54" s="321"/>
      <c r="BV54" s="321"/>
      <c r="BW54" s="321"/>
      <c r="BX54" s="321"/>
      <c r="BY54" s="321"/>
      <c r="BZ54" s="321"/>
      <c r="CA54" s="321"/>
      <c r="CB54" s="321"/>
      <c r="CC54" s="321"/>
      <c r="CD54" s="321"/>
      <c r="CE54" s="321"/>
      <c r="CF54" s="321"/>
      <c r="CG54" s="321"/>
      <c r="CH54" s="321"/>
      <c r="CI54" s="321"/>
      <c r="CJ54" s="321"/>
      <c r="CK54" s="321"/>
      <c r="CL54" s="321"/>
      <c r="CM54" s="321"/>
      <c r="CN54" s="321"/>
      <c r="CO54" s="321"/>
      <c r="CP54" s="321"/>
      <c r="CQ54" s="321"/>
      <c r="CR54" s="321"/>
      <c r="CS54" s="321"/>
      <c r="CT54" s="321"/>
      <c r="CU54" s="321"/>
      <c r="CV54" s="321"/>
      <c r="CW54" s="321"/>
      <c r="CX54" s="321"/>
      <c r="CY54" s="321"/>
      <c r="CZ54" s="280">
        <f>c!B149</f>
      </c>
      <c r="DA54" s="280"/>
      <c r="DB54" s="280"/>
      <c r="DC54" s="280"/>
      <c r="DD54" s="280"/>
      <c r="DE54" s="280"/>
      <c r="DF54" s="280"/>
      <c r="DG54" s="280"/>
      <c r="DH54" s="280"/>
      <c r="DI54" s="280"/>
      <c r="DJ54" s="280"/>
      <c r="DK54" s="280"/>
      <c r="DL54" s="281"/>
      <c r="DN54" s="138" t="s">
        <v>317</v>
      </c>
      <c r="DO54" s="188"/>
      <c r="DP54" s="188"/>
      <c r="DQ54" s="188"/>
      <c r="DR54" s="188"/>
      <c r="DS54" s="188"/>
      <c r="DT54" s="188"/>
      <c r="DU54" s="188"/>
      <c r="DV54" s="188"/>
      <c r="DW54" s="188"/>
      <c r="DX54" s="188"/>
      <c r="DY54" s="188"/>
      <c r="DZ54" s="188"/>
      <c r="EA54" s="188"/>
      <c r="EB54" s="188"/>
      <c r="EC54" s="188"/>
      <c r="ED54" s="188"/>
      <c r="EE54" s="188"/>
      <c r="EF54" s="188"/>
      <c r="EG54" s="188"/>
      <c r="EH54" s="188"/>
      <c r="EI54" s="188"/>
      <c r="EJ54" s="188"/>
      <c r="EK54" s="188"/>
      <c r="EL54" s="188"/>
      <c r="EM54" s="188"/>
      <c r="EN54" s="188"/>
      <c r="EO54" s="188"/>
      <c r="EP54" s="188"/>
      <c r="EQ54" s="188"/>
      <c r="ER54" s="188"/>
      <c r="ES54" s="188"/>
      <c r="ET54" s="188"/>
      <c r="EU54" s="188"/>
      <c r="EV54" s="188"/>
      <c r="EW54" s="188"/>
      <c r="EX54" s="188"/>
      <c r="EY54" s="188"/>
      <c r="EZ54" s="188"/>
      <c r="FA54" s="188"/>
      <c r="FB54" s="188"/>
      <c r="FC54" s="188"/>
      <c r="FD54" s="188"/>
      <c r="FE54" s="188"/>
      <c r="FF54" s="188"/>
      <c r="FG54" s="188"/>
      <c r="FH54" s="188"/>
      <c r="FI54" s="188"/>
      <c r="FJ54" s="188"/>
      <c r="FK54" s="188"/>
      <c r="FL54" s="188"/>
      <c r="FM54" s="280">
        <f>c!B129</f>
      </c>
      <c r="FN54" s="280"/>
      <c r="FO54" s="280"/>
      <c r="FP54" s="280"/>
      <c r="FQ54" s="280"/>
      <c r="FR54" s="280"/>
      <c r="FS54" s="281"/>
    </row>
    <row r="55" spans="1:175" ht="11.25" customHeight="1">
      <c r="A55" s="305" t="s">
        <v>106</v>
      </c>
      <c r="B55" s="253"/>
      <c r="C55" s="253"/>
      <c r="D55" s="253"/>
      <c r="E55" s="253"/>
      <c r="F55" s="253"/>
      <c r="G55" s="253"/>
      <c r="H55" s="253"/>
      <c r="I55" s="253"/>
      <c r="J55" s="253"/>
      <c r="K55" s="253"/>
      <c r="L55" s="253"/>
      <c r="M55" s="253"/>
      <c r="N55" s="314">
        <f>IF('入力票4'!U20="","",'入力票4'!U20)</f>
      </c>
      <c r="O55" s="315"/>
      <c r="P55" s="315"/>
      <c r="Q55" s="315"/>
      <c r="R55" s="315"/>
      <c r="S55" s="315"/>
      <c r="T55" s="315"/>
      <c r="U55" s="315"/>
      <c r="V55" s="315"/>
      <c r="W55" s="315"/>
      <c r="X55" s="315"/>
      <c r="Y55" s="315"/>
      <c r="Z55" s="315"/>
      <c r="AA55" s="316"/>
      <c r="AB55" s="322" t="s">
        <v>110</v>
      </c>
      <c r="AC55" s="323"/>
      <c r="AD55" s="323"/>
      <c r="AE55" s="323"/>
      <c r="AF55" s="323"/>
      <c r="AG55" s="323"/>
      <c r="AH55" s="323"/>
      <c r="AI55" s="323"/>
      <c r="AJ55" s="323"/>
      <c r="AK55" s="323"/>
      <c r="AL55" s="323"/>
      <c r="AM55" s="323"/>
      <c r="AN55" s="324"/>
      <c r="AO55" s="314">
        <f>c!B137</f>
      </c>
      <c r="AP55" s="315"/>
      <c r="AQ55" s="315"/>
      <c r="AR55" s="315"/>
      <c r="AS55" s="315"/>
      <c r="AT55" s="315"/>
      <c r="AU55" s="315"/>
      <c r="AV55" s="315"/>
      <c r="AW55" s="315"/>
      <c r="AX55" s="315"/>
      <c r="AY55" s="315"/>
      <c r="AZ55" s="315"/>
      <c r="BA55" s="315"/>
      <c r="BB55" s="316"/>
      <c r="DN55" s="133"/>
      <c r="DO55" s="353"/>
      <c r="DP55" s="353"/>
      <c r="DQ55" s="353"/>
      <c r="DR55" s="353"/>
      <c r="DS55" s="353"/>
      <c r="DT55" s="353"/>
      <c r="DU55" s="353"/>
      <c r="DV55" s="353"/>
      <c r="DW55" s="353"/>
      <c r="DX55" s="353"/>
      <c r="DY55" s="353"/>
      <c r="DZ55" s="353"/>
      <c r="EA55" s="353"/>
      <c r="EB55" s="353"/>
      <c r="EC55" s="353"/>
      <c r="ED55" s="353"/>
      <c r="EE55" s="353"/>
      <c r="EF55" s="353"/>
      <c r="EG55" s="353"/>
      <c r="EH55" s="353"/>
      <c r="EI55" s="353"/>
      <c r="EJ55" s="353"/>
      <c r="EK55" s="353"/>
      <c r="EL55" s="353"/>
      <c r="EM55" s="353"/>
      <c r="EN55" s="353"/>
      <c r="EO55" s="353"/>
      <c r="EP55" s="353"/>
      <c r="EQ55" s="353"/>
      <c r="ER55" s="353"/>
      <c r="ES55" s="353"/>
      <c r="ET55" s="353"/>
      <c r="EU55" s="353"/>
      <c r="EV55" s="353"/>
      <c r="EW55" s="353"/>
      <c r="EX55" s="353"/>
      <c r="EY55" s="353"/>
      <c r="EZ55" s="353"/>
      <c r="FA55" s="353"/>
      <c r="FB55" s="353"/>
      <c r="FC55" s="353"/>
      <c r="FD55" s="353"/>
      <c r="FE55" s="353"/>
      <c r="FF55" s="353"/>
      <c r="FG55" s="353"/>
      <c r="FH55" s="353"/>
      <c r="FI55" s="353"/>
      <c r="FJ55" s="353"/>
      <c r="FK55" s="353"/>
      <c r="FL55" s="353"/>
      <c r="FM55" s="300"/>
      <c r="FN55" s="300"/>
      <c r="FO55" s="300"/>
      <c r="FP55" s="300"/>
      <c r="FQ55" s="300"/>
      <c r="FR55" s="300"/>
      <c r="FS55" s="300"/>
    </row>
    <row r="56" spans="1:116" ht="11.25" customHeight="1">
      <c r="A56" s="312" t="s">
        <v>107</v>
      </c>
      <c r="B56" s="313"/>
      <c r="C56" s="313"/>
      <c r="D56" s="313"/>
      <c r="E56" s="313"/>
      <c r="F56" s="313"/>
      <c r="G56" s="313"/>
      <c r="H56" s="313"/>
      <c r="I56" s="313"/>
      <c r="J56" s="313"/>
      <c r="K56" s="313"/>
      <c r="L56" s="313"/>
      <c r="M56" s="354"/>
      <c r="N56" s="306">
        <f>IF('入力票4'!AI20="","",'入力票4'!AI20)</f>
      </c>
      <c r="O56" s="307"/>
      <c r="P56" s="307"/>
      <c r="Q56" s="307"/>
      <c r="R56" s="307"/>
      <c r="S56" s="307"/>
      <c r="T56" s="307"/>
      <c r="U56" s="307"/>
      <c r="V56" s="307"/>
      <c r="W56" s="307"/>
      <c r="X56" s="307"/>
      <c r="Y56" s="307"/>
      <c r="Z56" s="307"/>
      <c r="AA56" s="308"/>
      <c r="AB56" s="309" t="s">
        <v>111</v>
      </c>
      <c r="AC56" s="310"/>
      <c r="AD56" s="310"/>
      <c r="AE56" s="310"/>
      <c r="AF56" s="310"/>
      <c r="AG56" s="310"/>
      <c r="AH56" s="310"/>
      <c r="AI56" s="310"/>
      <c r="AJ56" s="310"/>
      <c r="AK56" s="310"/>
      <c r="AL56" s="310"/>
      <c r="AM56" s="310"/>
      <c r="AN56" s="311"/>
      <c r="AO56" s="331">
        <f>c!C137</f>
      </c>
      <c r="AP56" s="287"/>
      <c r="AQ56" s="287"/>
      <c r="AR56" s="287"/>
      <c r="AS56" s="287"/>
      <c r="AT56" s="287"/>
      <c r="AU56" s="287"/>
      <c r="AV56" s="287"/>
      <c r="AW56" s="287"/>
      <c r="AX56" s="287"/>
      <c r="AY56" s="287"/>
      <c r="AZ56" s="287"/>
      <c r="BA56" s="287"/>
      <c r="BB56" s="288"/>
      <c r="DL56" s="23" t="s">
        <v>117</v>
      </c>
    </row>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spans="115:116" ht="11.25" customHeight="1">
      <c r="DK81" s="13"/>
      <c r="DL81" s="13"/>
    </row>
  </sheetData>
  <sheetProtection password="C7DA" sheet="1" selectLockedCells="1" selectUnlockedCells="1"/>
  <mergeCells count="574">
    <mergeCell ref="CZ44:DE44"/>
    <mergeCell ref="DF44:DL44"/>
    <mergeCell ref="F44:AB44"/>
    <mergeCell ref="AC44:AL44"/>
    <mergeCell ref="AM44:AZ44"/>
    <mergeCell ref="BA44:BG44"/>
    <mergeCell ref="BH44:BU44"/>
    <mergeCell ref="BV44:CA44"/>
    <mergeCell ref="AO55:BB55"/>
    <mergeCell ref="A52:M52"/>
    <mergeCell ref="N52:AA52"/>
    <mergeCell ref="A56:M56"/>
    <mergeCell ref="AB56:AN56"/>
    <mergeCell ref="AO56:BB56"/>
    <mergeCell ref="AB54:AN54"/>
    <mergeCell ref="AO54:BB54"/>
    <mergeCell ref="A54:M54"/>
    <mergeCell ref="N56:AA56"/>
    <mergeCell ref="A51:M51"/>
    <mergeCell ref="N51:AA51"/>
    <mergeCell ref="A55:M55"/>
    <mergeCell ref="N55:AA55"/>
    <mergeCell ref="AB51:AN51"/>
    <mergeCell ref="N54:AA54"/>
    <mergeCell ref="AB55:AN55"/>
    <mergeCell ref="AB52:AN52"/>
    <mergeCell ref="A53:M53"/>
    <mergeCell ref="AB53:AN53"/>
    <mergeCell ref="AO53:BB53"/>
    <mergeCell ref="BC49:BQ49"/>
    <mergeCell ref="BR49:CD49"/>
    <mergeCell ref="DN55:FL55"/>
    <mergeCell ref="CZ51:DL51"/>
    <mergeCell ref="AO51:BB51"/>
    <mergeCell ref="BC51:BQ51"/>
    <mergeCell ref="BR51:CD51"/>
    <mergeCell ref="CE51:CY51"/>
    <mergeCell ref="CZ49:DL49"/>
    <mergeCell ref="AB50:AN50"/>
    <mergeCell ref="AO49:BB49"/>
    <mergeCell ref="BC50:BQ50"/>
    <mergeCell ref="N53:AA53"/>
    <mergeCell ref="CZ54:DL54"/>
    <mergeCell ref="BC53:BQ53"/>
    <mergeCell ref="BR53:CD53"/>
    <mergeCell ref="CE53:CY53"/>
    <mergeCell ref="CZ53:DL53"/>
    <mergeCell ref="AO52:BB52"/>
    <mergeCell ref="FM55:FS55"/>
    <mergeCell ref="A49:M49"/>
    <mergeCell ref="N49:AA49"/>
    <mergeCell ref="AB49:AN49"/>
    <mergeCell ref="A50:M50"/>
    <mergeCell ref="N50:AA50"/>
    <mergeCell ref="DP52:EZ52"/>
    <mergeCell ref="FA52:FL52"/>
    <mergeCell ref="DN53:FF53"/>
    <mergeCell ref="FM53:FS53"/>
    <mergeCell ref="FM54:FS54"/>
    <mergeCell ref="BC52:BQ52"/>
    <mergeCell ref="BR52:CD52"/>
    <mergeCell ref="CE52:CY52"/>
    <mergeCell ref="CZ52:DL52"/>
    <mergeCell ref="CN41:CS41"/>
    <mergeCell ref="CN42:CS42"/>
    <mergeCell ref="FA48:FL48"/>
    <mergeCell ref="CZ50:DL50"/>
    <mergeCell ref="DN49:FF49"/>
    <mergeCell ref="FM49:FS49"/>
    <mergeCell ref="CE49:CY49"/>
    <mergeCell ref="CB44:CG44"/>
    <mergeCell ref="CN44:CS44"/>
    <mergeCell ref="CT44:CY44"/>
    <mergeCell ref="DP51:EZ51"/>
    <mergeCell ref="FA51:FL51"/>
    <mergeCell ref="DN45:FF45"/>
    <mergeCell ref="FM45:FS45"/>
    <mergeCell ref="DP46:EZ46"/>
    <mergeCell ref="FA46:FL46"/>
    <mergeCell ref="DN47:FF47"/>
    <mergeCell ref="DP48:EZ48"/>
    <mergeCell ref="FM47:FS47"/>
    <mergeCell ref="DP50:EZ50"/>
    <mergeCell ref="FM41:FS41"/>
    <mergeCell ref="DP44:EZ44"/>
    <mergeCell ref="FA44:FL44"/>
    <mergeCell ref="FA43:FL43"/>
    <mergeCell ref="DP43:EZ43"/>
    <mergeCell ref="FA42:FL42"/>
    <mergeCell ref="DP35:EZ35"/>
    <mergeCell ref="FA35:FL35"/>
    <mergeCell ref="DN36:FF36"/>
    <mergeCell ref="FA37:FL37"/>
    <mergeCell ref="FM38:FS38"/>
    <mergeCell ref="DP40:EZ40"/>
    <mergeCell ref="FA40:FL40"/>
    <mergeCell ref="DP39:EZ39"/>
    <mergeCell ref="FM36:FS36"/>
    <mergeCell ref="AC14:AL14"/>
    <mergeCell ref="BH14:BU14"/>
    <mergeCell ref="BV14:CA14"/>
    <mergeCell ref="CB14:CG14"/>
    <mergeCell ref="CN14:CS14"/>
    <mergeCell ref="BA14:BG14"/>
    <mergeCell ref="AM14:AZ14"/>
    <mergeCell ref="DP34:EZ34"/>
    <mergeCell ref="CT14:CY14"/>
    <mergeCell ref="CZ14:DE14"/>
    <mergeCell ref="A7:AN7"/>
    <mergeCell ref="CS7:DL7"/>
    <mergeCell ref="CS8:DL8"/>
    <mergeCell ref="BP8:CP8"/>
    <mergeCell ref="BP7:CP7"/>
    <mergeCell ref="F14:AB14"/>
    <mergeCell ref="BV13:CA13"/>
    <mergeCell ref="AC11:AL13"/>
    <mergeCell ref="BP4:CP4"/>
    <mergeCell ref="CS4:DK4"/>
    <mergeCell ref="CS5:DK5"/>
    <mergeCell ref="BP5:CP5"/>
    <mergeCell ref="DF14:DL14"/>
    <mergeCell ref="BH11:DL11"/>
    <mergeCell ref="BA12:BG12"/>
    <mergeCell ref="BA13:BG13"/>
    <mergeCell ref="BH12:BU13"/>
    <mergeCell ref="AC15:AL15"/>
    <mergeCell ref="AM15:AZ15"/>
    <mergeCell ref="BA15:BG15"/>
    <mergeCell ref="BH15:BU15"/>
    <mergeCell ref="BV15:CA15"/>
    <mergeCell ref="CB15:CG15"/>
    <mergeCell ref="CN15:CS15"/>
    <mergeCell ref="CT15:CY15"/>
    <mergeCell ref="CZ15:DE15"/>
    <mergeCell ref="DF15:DL15"/>
    <mergeCell ref="AC16:AL16"/>
    <mergeCell ref="AM16:AZ16"/>
    <mergeCell ref="BA16:BG16"/>
    <mergeCell ref="BH16:BU16"/>
    <mergeCell ref="BV16:CA16"/>
    <mergeCell ref="CB16:CG16"/>
    <mergeCell ref="CN16:CS16"/>
    <mergeCell ref="CT16:CY16"/>
    <mergeCell ref="CZ16:DE16"/>
    <mergeCell ref="DF16:DL16"/>
    <mergeCell ref="AC17:AL17"/>
    <mergeCell ref="AM17:AZ17"/>
    <mergeCell ref="BA17:BG17"/>
    <mergeCell ref="BH17:BU17"/>
    <mergeCell ref="BV17:CA17"/>
    <mergeCell ref="CB17:CG17"/>
    <mergeCell ref="CN17:CS17"/>
    <mergeCell ref="CT17:CY17"/>
    <mergeCell ref="CZ17:DE17"/>
    <mergeCell ref="DF17:DL17"/>
    <mergeCell ref="AC18:AL18"/>
    <mergeCell ref="AM18:AZ18"/>
    <mergeCell ref="BA18:BG18"/>
    <mergeCell ref="BH18:BU18"/>
    <mergeCell ref="BV18:CA18"/>
    <mergeCell ref="CB18:CG18"/>
    <mergeCell ref="CN18:CS18"/>
    <mergeCell ref="CT18:CY18"/>
    <mergeCell ref="CZ18:DE18"/>
    <mergeCell ref="DF18:DL18"/>
    <mergeCell ref="AC19:AL19"/>
    <mergeCell ref="AM19:AZ19"/>
    <mergeCell ref="BA19:BG19"/>
    <mergeCell ref="BH19:BU19"/>
    <mergeCell ref="BV19:CA19"/>
    <mergeCell ref="CB19:CG19"/>
    <mergeCell ref="CN19:CS19"/>
    <mergeCell ref="CT19:CY19"/>
    <mergeCell ref="CZ19:DE19"/>
    <mergeCell ref="DF19:DL19"/>
    <mergeCell ref="AC20:AL20"/>
    <mergeCell ref="AM20:AZ20"/>
    <mergeCell ref="BA20:BG20"/>
    <mergeCell ref="BH20:BU20"/>
    <mergeCell ref="BV20:CA20"/>
    <mergeCell ref="CB20:CG20"/>
    <mergeCell ref="CN20:CS20"/>
    <mergeCell ref="CT20:CY20"/>
    <mergeCell ref="CZ20:DE20"/>
    <mergeCell ref="DF20:DL20"/>
    <mergeCell ref="AC21:AL21"/>
    <mergeCell ref="AM21:AZ21"/>
    <mergeCell ref="BA21:BG21"/>
    <mergeCell ref="BH21:BU21"/>
    <mergeCell ref="BV21:CA21"/>
    <mergeCell ref="CB21:CG21"/>
    <mergeCell ref="CN21:CS21"/>
    <mergeCell ref="CT21:CY21"/>
    <mergeCell ref="CZ21:DE21"/>
    <mergeCell ref="DF21:DL21"/>
    <mergeCell ref="AC22:AL22"/>
    <mergeCell ref="AM22:AZ22"/>
    <mergeCell ref="BA22:BG22"/>
    <mergeCell ref="BH22:BU22"/>
    <mergeCell ref="BV22:CA22"/>
    <mergeCell ref="CB22:CG22"/>
    <mergeCell ref="CN22:CS22"/>
    <mergeCell ref="CT22:CY22"/>
    <mergeCell ref="CZ22:DE22"/>
    <mergeCell ref="DF22:DL22"/>
    <mergeCell ref="AC23:AL23"/>
    <mergeCell ref="AM23:AZ23"/>
    <mergeCell ref="BA23:BG23"/>
    <mergeCell ref="BH23:BU23"/>
    <mergeCell ref="BV23:CA23"/>
    <mergeCell ref="CB23:CG23"/>
    <mergeCell ref="CN23:CS23"/>
    <mergeCell ref="CT23:CY23"/>
    <mergeCell ref="CZ23:DE23"/>
    <mergeCell ref="DF23:DL23"/>
    <mergeCell ref="AC24:AL24"/>
    <mergeCell ref="AM24:AZ24"/>
    <mergeCell ref="BA24:BG24"/>
    <mergeCell ref="BH24:BU24"/>
    <mergeCell ref="BV24:CA24"/>
    <mergeCell ref="CB24:CG24"/>
    <mergeCell ref="CN24:CS24"/>
    <mergeCell ref="CT24:CY24"/>
    <mergeCell ref="CZ24:DE24"/>
    <mergeCell ref="DF24:DL24"/>
    <mergeCell ref="AC25:AL25"/>
    <mergeCell ref="AM25:AZ25"/>
    <mergeCell ref="BA25:BG25"/>
    <mergeCell ref="BH25:BU25"/>
    <mergeCell ref="BV25:CA25"/>
    <mergeCell ref="CB25:CG25"/>
    <mergeCell ref="CN25:CS25"/>
    <mergeCell ref="CT25:CY25"/>
    <mergeCell ref="CZ25:DE25"/>
    <mergeCell ref="DF25:DL25"/>
    <mergeCell ref="AC26:AL26"/>
    <mergeCell ref="AM26:AZ26"/>
    <mergeCell ref="BA26:BG26"/>
    <mergeCell ref="BH26:BU26"/>
    <mergeCell ref="BV26:CA26"/>
    <mergeCell ref="CB26:CG26"/>
    <mergeCell ref="CN26:CS26"/>
    <mergeCell ref="CT26:CY26"/>
    <mergeCell ref="CZ26:DE26"/>
    <mergeCell ref="DF26:DL26"/>
    <mergeCell ref="AC27:AL27"/>
    <mergeCell ref="AM27:AZ27"/>
    <mergeCell ref="BA27:BG27"/>
    <mergeCell ref="BH27:BU27"/>
    <mergeCell ref="BV27:CA27"/>
    <mergeCell ref="CB27:CG27"/>
    <mergeCell ref="CN27:CS27"/>
    <mergeCell ref="CT27:CY27"/>
    <mergeCell ref="CZ27:DE27"/>
    <mergeCell ref="DF27:DL27"/>
    <mergeCell ref="AC28:AL28"/>
    <mergeCell ref="AM28:AZ28"/>
    <mergeCell ref="BA28:BG28"/>
    <mergeCell ref="BH28:BU28"/>
    <mergeCell ref="BV28:CA28"/>
    <mergeCell ref="CB28:CG28"/>
    <mergeCell ref="CN28:CS28"/>
    <mergeCell ref="CT28:CY28"/>
    <mergeCell ref="CZ28:DE28"/>
    <mergeCell ref="DF28:DL28"/>
    <mergeCell ref="AC29:AL29"/>
    <mergeCell ref="AM29:AZ29"/>
    <mergeCell ref="BA29:BG29"/>
    <mergeCell ref="BH29:BU29"/>
    <mergeCell ref="BV29:CA29"/>
    <mergeCell ref="CB29:CG29"/>
    <mergeCell ref="CN29:CS29"/>
    <mergeCell ref="CT29:CY29"/>
    <mergeCell ref="CZ29:DE29"/>
    <mergeCell ref="DF29:DL29"/>
    <mergeCell ref="AC30:AL30"/>
    <mergeCell ref="AM30:AZ30"/>
    <mergeCell ref="BA30:BG30"/>
    <mergeCell ref="BH30:BU30"/>
    <mergeCell ref="BV30:CA30"/>
    <mergeCell ref="CB30:CG30"/>
    <mergeCell ref="CN30:CS30"/>
    <mergeCell ref="CT30:CY30"/>
    <mergeCell ref="CZ30:DE30"/>
    <mergeCell ref="DF30:DL30"/>
    <mergeCell ref="AC31:AL31"/>
    <mergeCell ref="AM31:AZ31"/>
    <mergeCell ref="BA31:BG31"/>
    <mergeCell ref="BH31:BU31"/>
    <mergeCell ref="BV31:CA31"/>
    <mergeCell ref="CB31:CG31"/>
    <mergeCell ref="CN31:CS31"/>
    <mergeCell ref="CT31:CY31"/>
    <mergeCell ref="CZ31:DE31"/>
    <mergeCell ref="DF31:DL31"/>
    <mergeCell ref="AC32:AL32"/>
    <mergeCell ref="AM32:AZ32"/>
    <mergeCell ref="BA32:BG32"/>
    <mergeCell ref="BH32:BU32"/>
    <mergeCell ref="BV32:CA32"/>
    <mergeCell ref="CB32:CG32"/>
    <mergeCell ref="CN32:CS32"/>
    <mergeCell ref="CT32:CY32"/>
    <mergeCell ref="CZ32:DE32"/>
    <mergeCell ref="DF32:DL32"/>
    <mergeCell ref="AC33:AL33"/>
    <mergeCell ref="AM33:AZ33"/>
    <mergeCell ref="BA33:BG33"/>
    <mergeCell ref="BH33:BU33"/>
    <mergeCell ref="BV33:CA33"/>
    <mergeCell ref="CB33:CG33"/>
    <mergeCell ref="CN33:CS33"/>
    <mergeCell ref="CT33:CY33"/>
    <mergeCell ref="CZ33:DE33"/>
    <mergeCell ref="DF33:DL33"/>
    <mergeCell ref="AC34:AL34"/>
    <mergeCell ref="AM34:AZ34"/>
    <mergeCell ref="BA34:BG34"/>
    <mergeCell ref="BH34:BU34"/>
    <mergeCell ref="BV34:CA34"/>
    <mergeCell ref="CB34:CG34"/>
    <mergeCell ref="CN34:CS34"/>
    <mergeCell ref="CT34:CY34"/>
    <mergeCell ref="CZ34:DE34"/>
    <mergeCell ref="DF34:DL34"/>
    <mergeCell ref="AC35:AL35"/>
    <mergeCell ref="AM35:AZ35"/>
    <mergeCell ref="BA35:BG35"/>
    <mergeCell ref="BH35:BU35"/>
    <mergeCell ref="BV35:CA35"/>
    <mergeCell ref="CB35:CG35"/>
    <mergeCell ref="CN35:CS35"/>
    <mergeCell ref="CT35:CY35"/>
    <mergeCell ref="CZ35:DE35"/>
    <mergeCell ref="DF35:DL35"/>
    <mergeCell ref="AC36:AL36"/>
    <mergeCell ref="AM36:AZ36"/>
    <mergeCell ref="BA36:BG36"/>
    <mergeCell ref="BH36:BU36"/>
    <mergeCell ref="BV36:CA36"/>
    <mergeCell ref="CN36:CS36"/>
    <mergeCell ref="DF37:DL37"/>
    <mergeCell ref="AM37:AZ37"/>
    <mergeCell ref="BA37:BG37"/>
    <mergeCell ref="BH37:BU37"/>
    <mergeCell ref="BV37:CA37"/>
    <mergeCell ref="CN37:CS37"/>
    <mergeCell ref="BV38:CA38"/>
    <mergeCell ref="CB36:CG36"/>
    <mergeCell ref="CB37:CG37"/>
    <mergeCell ref="CB38:CG38"/>
    <mergeCell ref="CT36:CY36"/>
    <mergeCell ref="CZ36:DE36"/>
    <mergeCell ref="CT37:CY37"/>
    <mergeCell ref="CH36:CM36"/>
    <mergeCell ref="CH37:CM37"/>
    <mergeCell ref="CH38:CM38"/>
    <mergeCell ref="CB39:CG39"/>
    <mergeCell ref="CZ37:DE37"/>
    <mergeCell ref="CH39:CM39"/>
    <mergeCell ref="CN38:CS38"/>
    <mergeCell ref="CT38:CY38"/>
    <mergeCell ref="CZ38:DE38"/>
    <mergeCell ref="CN39:CS39"/>
    <mergeCell ref="AC39:AL39"/>
    <mergeCell ref="AM39:AZ39"/>
    <mergeCell ref="AC37:AL37"/>
    <mergeCell ref="BA39:BG39"/>
    <mergeCell ref="BH39:BU39"/>
    <mergeCell ref="BV39:CA39"/>
    <mergeCell ref="AC38:AL38"/>
    <mergeCell ref="AM38:AZ38"/>
    <mergeCell ref="BA38:BG38"/>
    <mergeCell ref="BH38:BU38"/>
    <mergeCell ref="CB41:CG41"/>
    <mergeCell ref="CN40:CS40"/>
    <mergeCell ref="CZ41:DE41"/>
    <mergeCell ref="DF39:DL39"/>
    <mergeCell ref="AC40:AL40"/>
    <mergeCell ref="AM40:AZ40"/>
    <mergeCell ref="BA40:BG40"/>
    <mergeCell ref="BH40:BU40"/>
    <mergeCell ref="BV40:CA40"/>
    <mergeCell ref="CB40:CG40"/>
    <mergeCell ref="CT42:CY42"/>
    <mergeCell ref="CZ42:DE42"/>
    <mergeCell ref="CH41:CM41"/>
    <mergeCell ref="CZ40:DE40"/>
    <mergeCell ref="DF40:DL40"/>
    <mergeCell ref="AC41:AL41"/>
    <mergeCell ref="AM41:AZ41"/>
    <mergeCell ref="BA41:BG41"/>
    <mergeCell ref="BH41:BU41"/>
    <mergeCell ref="BV41:CA41"/>
    <mergeCell ref="AC42:AL42"/>
    <mergeCell ref="AM42:AZ42"/>
    <mergeCell ref="BA42:BG42"/>
    <mergeCell ref="BH42:BU42"/>
    <mergeCell ref="BV42:CA42"/>
    <mergeCell ref="CB42:CG42"/>
    <mergeCell ref="AC43:AL43"/>
    <mergeCell ref="AM43:AZ43"/>
    <mergeCell ref="BA43:BG43"/>
    <mergeCell ref="BH43:BU43"/>
    <mergeCell ref="BV43:CA43"/>
    <mergeCell ref="CB43:CG43"/>
    <mergeCell ref="AC45:AL45"/>
    <mergeCell ref="AM45:AZ45"/>
    <mergeCell ref="BA45:BG45"/>
    <mergeCell ref="BH45:BU45"/>
    <mergeCell ref="BV45:CA45"/>
    <mergeCell ref="CB45:CG45"/>
    <mergeCell ref="AC46:AL46"/>
    <mergeCell ref="AM46:AZ46"/>
    <mergeCell ref="BA46:BG46"/>
    <mergeCell ref="BH46:BU46"/>
    <mergeCell ref="BV46:CA46"/>
    <mergeCell ref="CB46:CG46"/>
    <mergeCell ref="CZ45:DE45"/>
    <mergeCell ref="CN46:CS46"/>
    <mergeCell ref="CH45:CM45"/>
    <mergeCell ref="CH46:CM46"/>
    <mergeCell ref="CH47:CM47"/>
    <mergeCell ref="CN45:CS45"/>
    <mergeCell ref="CT45:CY45"/>
    <mergeCell ref="FA22:FL22"/>
    <mergeCell ref="DP21:EZ21"/>
    <mergeCell ref="FA21:FL21"/>
    <mergeCell ref="FM14:FS14"/>
    <mergeCell ref="FA17:FL17"/>
    <mergeCell ref="FA18:FL18"/>
    <mergeCell ref="FA19:FL19"/>
    <mergeCell ref="DP17:EZ17"/>
    <mergeCell ref="DP18:EZ18"/>
    <mergeCell ref="DP19:EZ19"/>
    <mergeCell ref="H15:AB15"/>
    <mergeCell ref="F16:AB16"/>
    <mergeCell ref="F17:AB17"/>
    <mergeCell ref="F18:AB18"/>
    <mergeCell ref="F19:AB19"/>
    <mergeCell ref="H20:AB20"/>
    <mergeCell ref="F21:AB21"/>
    <mergeCell ref="F22:AB22"/>
    <mergeCell ref="F23:AB23"/>
    <mergeCell ref="F24:AB24"/>
    <mergeCell ref="F25:AB25"/>
    <mergeCell ref="F33:AB33"/>
    <mergeCell ref="F32:AB32"/>
    <mergeCell ref="F30:AB30"/>
    <mergeCell ref="F31:AB31"/>
    <mergeCell ref="F26:AB26"/>
    <mergeCell ref="H27:AB27"/>
    <mergeCell ref="F28:AB28"/>
    <mergeCell ref="F29:AB29"/>
    <mergeCell ref="F35:AB35"/>
    <mergeCell ref="AM47:AZ47"/>
    <mergeCell ref="F34:AB34"/>
    <mergeCell ref="F43:AB43"/>
    <mergeCell ref="F45:AB45"/>
    <mergeCell ref="F36:AB36"/>
    <mergeCell ref="F46:AB46"/>
    <mergeCell ref="FA11:FL11"/>
    <mergeCell ref="FM11:FS11"/>
    <mergeCell ref="CB13:CG13"/>
    <mergeCell ref="CN13:CS13"/>
    <mergeCell ref="DF12:DL12"/>
    <mergeCell ref="DF13:DL13"/>
    <mergeCell ref="FM12:FS12"/>
    <mergeCell ref="FM13:FS13"/>
    <mergeCell ref="F38:AB38"/>
    <mergeCell ref="AM11:BG11"/>
    <mergeCell ref="F37:AB37"/>
    <mergeCell ref="DP20:EZ20"/>
    <mergeCell ref="BV12:DE12"/>
    <mergeCell ref="DN14:FL14"/>
    <mergeCell ref="DN12:EZ12"/>
    <mergeCell ref="FA13:FL13"/>
    <mergeCell ref="DN11:EZ11"/>
    <mergeCell ref="DN16:EZ16"/>
    <mergeCell ref="F42:AB42"/>
    <mergeCell ref="F39:AB39"/>
    <mergeCell ref="F40:AB40"/>
    <mergeCell ref="F41:AB41"/>
    <mergeCell ref="A12:AB12"/>
    <mergeCell ref="CH20:CM20"/>
    <mergeCell ref="CH13:CM13"/>
    <mergeCell ref="CH14:CM14"/>
    <mergeCell ref="CH15:CM15"/>
    <mergeCell ref="CH16:CM16"/>
    <mergeCell ref="FM33:FS33"/>
    <mergeCell ref="DN33:FF33"/>
    <mergeCell ref="DP22:EZ22"/>
    <mergeCell ref="DP23:EZ23"/>
    <mergeCell ref="FA20:FL20"/>
    <mergeCell ref="A47:AL47"/>
    <mergeCell ref="DN38:FF38"/>
    <mergeCell ref="CH27:CM27"/>
    <mergeCell ref="CH28:CM28"/>
    <mergeCell ref="CH29:CM29"/>
    <mergeCell ref="DN54:FL54"/>
    <mergeCell ref="AO50:BB50"/>
    <mergeCell ref="BH47:BU47"/>
    <mergeCell ref="DN13:EZ13"/>
    <mergeCell ref="FA12:FL12"/>
    <mergeCell ref="BR50:CD50"/>
    <mergeCell ref="CE50:CY50"/>
    <mergeCell ref="CT13:CY13"/>
    <mergeCell ref="CZ13:DE13"/>
    <mergeCell ref="DP42:EZ42"/>
    <mergeCell ref="BC54:CY54"/>
    <mergeCell ref="CT46:CY46"/>
    <mergeCell ref="CZ46:DE46"/>
    <mergeCell ref="DF46:DL46"/>
    <mergeCell ref="BV47:CA47"/>
    <mergeCell ref="DF45:DL45"/>
    <mergeCell ref="CB47:CG47"/>
    <mergeCell ref="CN47:CS47"/>
    <mergeCell ref="CT47:CY47"/>
    <mergeCell ref="CZ47:DE47"/>
    <mergeCell ref="DF43:DL43"/>
    <mergeCell ref="CH22:CM22"/>
    <mergeCell ref="CH23:CM23"/>
    <mergeCell ref="CH24:CM24"/>
    <mergeCell ref="CH25:CM25"/>
    <mergeCell ref="CH26:CM26"/>
    <mergeCell ref="DF42:DL42"/>
    <mergeCell ref="CN43:CS43"/>
    <mergeCell ref="CT43:CY43"/>
    <mergeCell ref="CZ43:DE43"/>
    <mergeCell ref="CH40:CM40"/>
    <mergeCell ref="CH17:CM17"/>
    <mergeCell ref="CH18:CM18"/>
    <mergeCell ref="CH21:CM21"/>
    <mergeCell ref="CH19:CM19"/>
    <mergeCell ref="CH35:CM35"/>
    <mergeCell ref="DP28:EZ28"/>
    <mergeCell ref="DP29:EZ29"/>
    <mergeCell ref="CH34:CM34"/>
    <mergeCell ref="CH42:CM42"/>
    <mergeCell ref="CH43:CM43"/>
    <mergeCell ref="CH44:CM44"/>
    <mergeCell ref="CH30:CM30"/>
    <mergeCell ref="CH31:CM31"/>
    <mergeCell ref="CH32:CM32"/>
    <mergeCell ref="CH33:CM33"/>
    <mergeCell ref="CT41:CY41"/>
    <mergeCell ref="CT39:CY39"/>
    <mergeCell ref="CZ39:DE39"/>
    <mergeCell ref="DP30:EZ30"/>
    <mergeCell ref="DP31:EZ31"/>
    <mergeCell ref="DP32:EZ32"/>
    <mergeCell ref="DF41:DL41"/>
    <mergeCell ref="CT40:CY40"/>
    <mergeCell ref="DF36:DL36"/>
    <mergeCell ref="DF38:DL38"/>
    <mergeCell ref="FA23:FL23"/>
    <mergeCell ref="FA24:FL24"/>
    <mergeCell ref="FA25:FL25"/>
    <mergeCell ref="FA26:FL26"/>
    <mergeCell ref="FA27:FL27"/>
    <mergeCell ref="DP24:EZ24"/>
    <mergeCell ref="DP25:EZ25"/>
    <mergeCell ref="DP26:EZ26"/>
    <mergeCell ref="DP27:EZ27"/>
    <mergeCell ref="FA50:FL50"/>
    <mergeCell ref="FA28:FL28"/>
    <mergeCell ref="FA29:FL29"/>
    <mergeCell ref="FA30:FL30"/>
    <mergeCell ref="FA31:FL31"/>
    <mergeCell ref="FA32:FL32"/>
    <mergeCell ref="FA39:FL39"/>
    <mergeCell ref="FA34:FL34"/>
    <mergeCell ref="DN41:FF41"/>
    <mergeCell ref="DP37:EZ37"/>
  </mergeCells>
  <dataValidations count="1">
    <dataValidation allowBlank="1" showInputMessage="1" showErrorMessage="1" imeMode="off" sqref="FM14:FS14 FA12:FS13 BH47:DE47 FA17:FL22 AM14:AZ47 FA50:FS50 BA14:DL46 AC14:AL46 FA25:FL32 FM17:FS33"/>
  </dataValidations>
  <printOptions horizontalCentered="1" verticalCentered="1"/>
  <pageMargins left="0.3937007874015748" right="0.1968503937007874" top="0.3937007874015748" bottom="0.3937007874015748" header="0.31496062992125984" footer="0.31496062992125984"/>
  <pageSetup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dimension ref="A1:FS81"/>
  <sheetViews>
    <sheetView showGridLines="0" showRowColHeaders="0" view="pageBreakPreview" zoomScaleSheetLayoutView="100" zoomScalePageLayoutView="0" workbookViewId="0" topLeftCell="A1">
      <selection activeCell="A1" sqref="A1"/>
    </sheetView>
  </sheetViews>
  <sheetFormatPr defaultColWidth="0.875" defaultRowHeight="13.5"/>
  <cols>
    <col min="1" max="155" width="0.875" style="2" customWidth="1"/>
    <col min="156" max="16384" width="0.875" style="2" customWidth="1"/>
  </cols>
  <sheetData>
    <row r="1" spans="2:116" ht="14.25">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T1" s="22"/>
      <c r="AU1" s="22"/>
      <c r="AV1" s="21" t="s">
        <v>323</v>
      </c>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row>
    <row r="2" spans="2:116" ht="11.25" customHeight="1">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T2" s="22"/>
      <c r="AU2" s="22"/>
      <c r="AV2" s="22" t="s">
        <v>324</v>
      </c>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row>
    <row r="3" ht="11.25" customHeight="1"/>
    <row r="4" spans="68:116" ht="11.25" customHeight="1">
      <c r="BP4" s="117" t="s">
        <v>112</v>
      </c>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S4" s="221">
        <f>IF('入力票1'!O3="","",'入力票1'!O3)</f>
      </c>
      <c r="CT4" s="221"/>
      <c r="CU4" s="221"/>
      <c r="CV4" s="221"/>
      <c r="CW4" s="221"/>
      <c r="CX4" s="221"/>
      <c r="CY4" s="221"/>
      <c r="CZ4" s="221"/>
      <c r="DA4" s="221"/>
      <c r="DB4" s="221"/>
      <c r="DC4" s="221"/>
      <c r="DD4" s="221"/>
      <c r="DE4" s="221"/>
      <c r="DF4" s="221"/>
      <c r="DG4" s="221"/>
      <c r="DH4" s="221"/>
      <c r="DI4" s="221"/>
      <c r="DJ4" s="221"/>
      <c r="DK4" s="221"/>
      <c r="DL4" s="3"/>
    </row>
    <row r="5" spans="68:116" ht="11.25" customHeight="1">
      <c r="BP5" s="117" t="s">
        <v>114</v>
      </c>
      <c r="BQ5" s="117"/>
      <c r="BR5" s="117"/>
      <c r="BS5" s="117"/>
      <c r="BT5" s="117"/>
      <c r="BU5" s="117"/>
      <c r="BV5" s="117"/>
      <c r="BW5" s="117"/>
      <c r="BX5" s="117"/>
      <c r="BY5" s="117"/>
      <c r="BZ5" s="117"/>
      <c r="CA5" s="117"/>
      <c r="CB5" s="117"/>
      <c r="CC5" s="117"/>
      <c r="CD5" s="117"/>
      <c r="CE5" s="117"/>
      <c r="CF5" s="117"/>
      <c r="CG5" s="117"/>
      <c r="CH5" s="117"/>
      <c r="CI5" s="117"/>
      <c r="CJ5" s="117"/>
      <c r="CK5" s="117"/>
      <c r="CL5" s="117"/>
      <c r="CM5" s="117"/>
      <c r="CN5" s="117"/>
      <c r="CO5" s="117"/>
      <c r="CP5" s="117"/>
      <c r="CS5" s="222">
        <f>IF('入力票1'!O5="","",'入力票1'!O5)</f>
      </c>
      <c r="CT5" s="222"/>
      <c r="CU5" s="222"/>
      <c r="CV5" s="222"/>
      <c r="CW5" s="222"/>
      <c r="CX5" s="222"/>
      <c r="CY5" s="222"/>
      <c r="CZ5" s="222"/>
      <c r="DA5" s="222"/>
      <c r="DB5" s="222"/>
      <c r="DC5" s="222"/>
      <c r="DD5" s="222"/>
      <c r="DE5" s="222"/>
      <c r="DF5" s="222"/>
      <c r="DG5" s="222"/>
      <c r="DH5" s="222"/>
      <c r="DI5" s="222"/>
      <c r="DJ5" s="222"/>
      <c r="DK5" s="222"/>
      <c r="DL5" s="3"/>
    </row>
    <row r="6" spans="68:116" ht="11.25" customHeight="1">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S6" s="75"/>
      <c r="CT6" s="75"/>
      <c r="CU6" s="75"/>
      <c r="CV6" s="75"/>
      <c r="CW6" s="75"/>
      <c r="CX6" s="75"/>
      <c r="CY6" s="75"/>
      <c r="CZ6" s="75"/>
      <c r="DA6" s="75"/>
      <c r="DB6" s="75"/>
      <c r="DC6" s="75"/>
      <c r="DD6" s="75"/>
      <c r="DE6" s="75"/>
      <c r="DF6" s="75"/>
      <c r="DG6" s="75"/>
      <c r="DH6" s="75"/>
      <c r="DI6" s="75"/>
      <c r="DJ6" s="75"/>
      <c r="DK6" s="75"/>
      <c r="DL6" s="3"/>
    </row>
    <row r="7" spans="1:116" ht="11.25" customHeight="1">
      <c r="A7" s="227">
        <f>IF('入力票1'!O7="","",'入力票1'!O7)</f>
      </c>
      <c r="B7" s="227"/>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Q7" s="2" t="s">
        <v>113</v>
      </c>
      <c r="BP7" s="117" t="s">
        <v>115</v>
      </c>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S7" s="233">
        <f>IF('入力票4'!CE17="","",'入力票4'!CE17)</f>
      </c>
      <c r="CT7" s="233"/>
      <c r="CU7" s="233"/>
      <c r="CV7" s="233"/>
      <c r="CW7" s="233"/>
      <c r="CX7" s="233"/>
      <c r="CY7" s="233"/>
      <c r="CZ7" s="233"/>
      <c r="DA7" s="233"/>
      <c r="DB7" s="233"/>
      <c r="DC7" s="233"/>
      <c r="DD7" s="233"/>
      <c r="DE7" s="233"/>
      <c r="DF7" s="233"/>
      <c r="DG7" s="233"/>
      <c r="DH7" s="233"/>
      <c r="DI7" s="233"/>
      <c r="DJ7" s="233"/>
      <c r="DK7" s="233"/>
      <c r="DL7" s="233"/>
    </row>
    <row r="8" spans="68:116" ht="11.25" customHeight="1">
      <c r="BP8" s="117" t="s">
        <v>116</v>
      </c>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S8" s="213">
        <f>IF('入力票4'!U24="","",ROUNDDOWN('入力票4'!U24/SUM('入力票4'!U24:AH25)*100,1))</f>
      </c>
      <c r="CT8" s="213"/>
      <c r="CU8" s="213"/>
      <c r="CV8" s="213"/>
      <c r="CW8" s="213"/>
      <c r="CX8" s="213"/>
      <c r="CY8" s="213"/>
      <c r="CZ8" s="213"/>
      <c r="DA8" s="213"/>
      <c r="DB8" s="213"/>
      <c r="DC8" s="213"/>
      <c r="DD8" s="213"/>
      <c r="DE8" s="213"/>
      <c r="DF8" s="213"/>
      <c r="DG8" s="213"/>
      <c r="DH8" s="213"/>
      <c r="DI8" s="213"/>
      <c r="DJ8" s="213"/>
      <c r="DK8" s="213"/>
      <c r="DL8" s="213"/>
    </row>
    <row r="9" ht="11.25" customHeight="1"/>
    <row r="10" ht="11.25" customHeight="1">
      <c r="DL10" s="23"/>
    </row>
    <row r="11" spans="1:175" ht="11.25" customHeight="1">
      <c r="A11" s="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242" t="s">
        <v>307</v>
      </c>
      <c r="AD11" s="229"/>
      <c r="AE11" s="229"/>
      <c r="AF11" s="229"/>
      <c r="AG11" s="229"/>
      <c r="AH11" s="229"/>
      <c r="AI11" s="229"/>
      <c r="AJ11" s="229"/>
      <c r="AK11" s="229"/>
      <c r="AL11" s="230"/>
      <c r="AM11" s="133" t="s">
        <v>308</v>
      </c>
      <c r="AN11" s="133"/>
      <c r="AO11" s="133"/>
      <c r="AP11" s="133"/>
      <c r="AQ11" s="133"/>
      <c r="AR11" s="133"/>
      <c r="AS11" s="133"/>
      <c r="AT11" s="133"/>
      <c r="AU11" s="133"/>
      <c r="AV11" s="133"/>
      <c r="AW11" s="133"/>
      <c r="AX11" s="133"/>
      <c r="AY11" s="133"/>
      <c r="AZ11" s="133"/>
      <c r="BA11" s="139"/>
      <c r="BB11" s="139"/>
      <c r="BC11" s="139"/>
      <c r="BD11" s="139"/>
      <c r="BE11" s="139"/>
      <c r="BF11" s="139"/>
      <c r="BG11" s="139"/>
      <c r="BH11" s="138" t="s">
        <v>309</v>
      </c>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41"/>
      <c r="DN11" s="272" t="s">
        <v>76</v>
      </c>
      <c r="DO11" s="272"/>
      <c r="DP11" s="272"/>
      <c r="DQ11" s="272"/>
      <c r="DR11" s="272"/>
      <c r="DS11" s="272"/>
      <c r="DT11" s="272"/>
      <c r="DU11" s="272"/>
      <c r="DV11" s="272"/>
      <c r="DW11" s="272"/>
      <c r="DX11" s="272"/>
      <c r="DY11" s="272"/>
      <c r="DZ11" s="272"/>
      <c r="EA11" s="272"/>
      <c r="EB11" s="272"/>
      <c r="EC11" s="272"/>
      <c r="ED11" s="272"/>
      <c r="EE11" s="272"/>
      <c r="EF11" s="272"/>
      <c r="EG11" s="272"/>
      <c r="EH11" s="272"/>
      <c r="EI11" s="272"/>
      <c r="EJ11" s="272"/>
      <c r="EK11" s="272"/>
      <c r="EL11" s="272"/>
      <c r="EM11" s="272"/>
      <c r="EN11" s="272"/>
      <c r="EO11" s="272"/>
      <c r="EP11" s="272"/>
      <c r="EQ11" s="272"/>
      <c r="ER11" s="272"/>
      <c r="ES11" s="272"/>
      <c r="ET11" s="272"/>
      <c r="EU11" s="272"/>
      <c r="EV11" s="272"/>
      <c r="EW11" s="272"/>
      <c r="EX11" s="272"/>
      <c r="EY11" s="272"/>
      <c r="EZ11" s="272"/>
      <c r="FA11" s="138" t="s">
        <v>314</v>
      </c>
      <c r="FB11" s="139"/>
      <c r="FC11" s="139"/>
      <c r="FD11" s="139"/>
      <c r="FE11" s="139"/>
      <c r="FF11" s="139"/>
      <c r="FG11" s="139"/>
      <c r="FH11" s="139"/>
      <c r="FI11" s="139"/>
      <c r="FJ11" s="139"/>
      <c r="FK11" s="139"/>
      <c r="FL11" s="141"/>
      <c r="FM11" s="138" t="s">
        <v>78</v>
      </c>
      <c r="FN11" s="188"/>
      <c r="FO11" s="188"/>
      <c r="FP11" s="188"/>
      <c r="FQ11" s="188"/>
      <c r="FR11" s="188"/>
      <c r="FS11" s="189"/>
    </row>
    <row r="12" spans="1:175" ht="11.25" customHeight="1">
      <c r="A12" s="130" t="s">
        <v>310</v>
      </c>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243"/>
      <c r="AD12" s="244"/>
      <c r="AE12" s="244"/>
      <c r="AF12" s="244"/>
      <c r="AG12" s="244"/>
      <c r="AH12" s="244"/>
      <c r="AI12" s="244"/>
      <c r="AJ12" s="244"/>
      <c r="AK12" s="244"/>
      <c r="AL12" s="245"/>
      <c r="AM12" s="12"/>
      <c r="AN12" s="13"/>
      <c r="AO12" s="13"/>
      <c r="AP12" s="13"/>
      <c r="AQ12" s="13"/>
      <c r="AR12" s="13"/>
      <c r="AS12" s="13"/>
      <c r="AT12" s="13"/>
      <c r="AU12" s="13"/>
      <c r="AV12" s="13"/>
      <c r="AW12" s="13"/>
      <c r="AX12" s="13"/>
      <c r="AY12" s="13"/>
      <c r="AZ12" s="18"/>
      <c r="BA12" s="228" t="s">
        <v>77</v>
      </c>
      <c r="BB12" s="229"/>
      <c r="BC12" s="229"/>
      <c r="BD12" s="229"/>
      <c r="BE12" s="229"/>
      <c r="BF12" s="229"/>
      <c r="BG12" s="230"/>
      <c r="BH12" s="228" t="s">
        <v>118</v>
      </c>
      <c r="BI12" s="229"/>
      <c r="BJ12" s="229"/>
      <c r="BK12" s="229"/>
      <c r="BL12" s="229"/>
      <c r="BM12" s="229"/>
      <c r="BN12" s="229"/>
      <c r="BO12" s="229"/>
      <c r="BP12" s="229"/>
      <c r="BQ12" s="229"/>
      <c r="BR12" s="229"/>
      <c r="BS12" s="229"/>
      <c r="BT12" s="229"/>
      <c r="BU12" s="229"/>
      <c r="BV12" s="132" t="s">
        <v>311</v>
      </c>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4"/>
      <c r="DF12" s="234" t="s">
        <v>77</v>
      </c>
      <c r="DG12" s="234"/>
      <c r="DH12" s="234"/>
      <c r="DI12" s="234"/>
      <c r="DJ12" s="234"/>
      <c r="DK12" s="234"/>
      <c r="DL12" s="235"/>
      <c r="DN12" s="273" t="s">
        <v>380</v>
      </c>
      <c r="DO12" s="274"/>
      <c r="DP12" s="274"/>
      <c r="DQ12" s="274"/>
      <c r="DR12" s="274"/>
      <c r="DS12" s="274"/>
      <c r="DT12" s="274"/>
      <c r="DU12" s="274"/>
      <c r="DV12" s="274"/>
      <c r="DW12" s="274"/>
      <c r="DX12" s="274"/>
      <c r="DY12" s="274"/>
      <c r="DZ12" s="274"/>
      <c r="EA12" s="274"/>
      <c r="EB12" s="274"/>
      <c r="EC12" s="274"/>
      <c r="ED12" s="274"/>
      <c r="EE12" s="274"/>
      <c r="EF12" s="274"/>
      <c r="EG12" s="274"/>
      <c r="EH12" s="274"/>
      <c r="EI12" s="274"/>
      <c r="EJ12" s="274"/>
      <c r="EK12" s="274"/>
      <c r="EL12" s="274"/>
      <c r="EM12" s="274"/>
      <c r="EN12" s="274"/>
      <c r="EO12" s="274"/>
      <c r="EP12" s="274"/>
      <c r="EQ12" s="274"/>
      <c r="ER12" s="274"/>
      <c r="ES12" s="274"/>
      <c r="ET12" s="274"/>
      <c r="EU12" s="274"/>
      <c r="EV12" s="274"/>
      <c r="EW12" s="274"/>
      <c r="EX12" s="274"/>
      <c r="EY12" s="274"/>
      <c r="EZ12" s="275"/>
      <c r="FA12" s="276">
        <f>c!C39</f>
      </c>
      <c r="FB12" s="276"/>
      <c r="FC12" s="276"/>
      <c r="FD12" s="276"/>
      <c r="FE12" s="276"/>
      <c r="FF12" s="276"/>
      <c r="FG12" s="276"/>
      <c r="FH12" s="276"/>
      <c r="FI12" s="276"/>
      <c r="FJ12" s="276"/>
      <c r="FK12" s="276"/>
      <c r="FL12" s="276"/>
      <c r="FM12" s="276">
        <f>c!E39</f>
      </c>
      <c r="FN12" s="276"/>
      <c r="FO12" s="276"/>
      <c r="FP12" s="276"/>
      <c r="FQ12" s="276"/>
      <c r="FR12" s="276"/>
      <c r="FS12" s="276"/>
    </row>
    <row r="13" spans="1:175" ht="11.25" customHeight="1">
      <c r="A13" s="7"/>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58"/>
      <c r="AD13" s="159"/>
      <c r="AE13" s="159"/>
      <c r="AF13" s="159"/>
      <c r="AG13" s="159"/>
      <c r="AH13" s="159"/>
      <c r="AI13" s="159"/>
      <c r="AJ13" s="159"/>
      <c r="AK13" s="159"/>
      <c r="AL13" s="160"/>
      <c r="AM13" s="11"/>
      <c r="AN13" s="11"/>
      <c r="AO13" s="11"/>
      <c r="AP13" s="11"/>
      <c r="AQ13" s="11"/>
      <c r="AR13" s="11"/>
      <c r="AS13" s="11"/>
      <c r="AT13" s="11"/>
      <c r="AU13" s="11"/>
      <c r="AV13" s="11"/>
      <c r="AW13" s="11"/>
      <c r="AX13" s="11"/>
      <c r="AY13" s="11"/>
      <c r="AZ13" s="11"/>
      <c r="BA13" s="239" t="s">
        <v>312</v>
      </c>
      <c r="BB13" s="223"/>
      <c r="BC13" s="223"/>
      <c r="BD13" s="223"/>
      <c r="BE13" s="223"/>
      <c r="BF13" s="223"/>
      <c r="BG13" s="224"/>
      <c r="BH13" s="231"/>
      <c r="BI13" s="232"/>
      <c r="BJ13" s="232"/>
      <c r="BK13" s="232"/>
      <c r="BL13" s="232"/>
      <c r="BM13" s="232"/>
      <c r="BN13" s="232"/>
      <c r="BO13" s="232"/>
      <c r="BP13" s="232"/>
      <c r="BQ13" s="232"/>
      <c r="BR13" s="232"/>
      <c r="BS13" s="232"/>
      <c r="BT13" s="232"/>
      <c r="BU13" s="232"/>
      <c r="BV13" s="225" t="s">
        <v>313</v>
      </c>
      <c r="BW13" s="214"/>
      <c r="BX13" s="214"/>
      <c r="BY13" s="214"/>
      <c r="BZ13" s="214"/>
      <c r="CA13" s="214"/>
      <c r="CB13" s="214" t="s">
        <v>119</v>
      </c>
      <c r="CC13" s="214"/>
      <c r="CD13" s="214"/>
      <c r="CE13" s="214"/>
      <c r="CF13" s="214"/>
      <c r="CG13" s="214"/>
      <c r="CH13" s="214" t="s">
        <v>428</v>
      </c>
      <c r="CI13" s="214"/>
      <c r="CJ13" s="214"/>
      <c r="CK13" s="214"/>
      <c r="CL13" s="214"/>
      <c r="CM13" s="214"/>
      <c r="CN13" s="214" t="s">
        <v>120</v>
      </c>
      <c r="CO13" s="214"/>
      <c r="CP13" s="214"/>
      <c r="CQ13" s="214"/>
      <c r="CR13" s="214"/>
      <c r="CS13" s="214"/>
      <c r="CT13" s="214" t="s">
        <v>121</v>
      </c>
      <c r="CU13" s="214"/>
      <c r="CV13" s="214"/>
      <c r="CW13" s="214"/>
      <c r="CX13" s="214"/>
      <c r="CY13" s="214"/>
      <c r="CZ13" s="214" t="s">
        <v>65</v>
      </c>
      <c r="DA13" s="214"/>
      <c r="DB13" s="214"/>
      <c r="DC13" s="214"/>
      <c r="DD13" s="214"/>
      <c r="DE13" s="236"/>
      <c r="DF13" s="223" t="s">
        <v>122</v>
      </c>
      <c r="DG13" s="223"/>
      <c r="DH13" s="223"/>
      <c r="DI13" s="223"/>
      <c r="DJ13" s="223"/>
      <c r="DK13" s="223"/>
      <c r="DL13" s="224"/>
      <c r="DN13" s="156" t="s">
        <v>384</v>
      </c>
      <c r="DO13" s="159"/>
      <c r="DP13" s="159"/>
      <c r="DQ13" s="159"/>
      <c r="DR13" s="159"/>
      <c r="DS13" s="159"/>
      <c r="DT13" s="159"/>
      <c r="DU13" s="159"/>
      <c r="DV13" s="159"/>
      <c r="DW13" s="159"/>
      <c r="DX13" s="159"/>
      <c r="DY13" s="159"/>
      <c r="DZ13" s="159"/>
      <c r="EA13" s="159"/>
      <c r="EB13" s="159"/>
      <c r="EC13" s="159"/>
      <c r="ED13" s="159"/>
      <c r="EE13" s="159"/>
      <c r="EF13" s="159"/>
      <c r="EG13" s="159"/>
      <c r="EH13" s="159"/>
      <c r="EI13" s="159"/>
      <c r="EJ13" s="159"/>
      <c r="EK13" s="159"/>
      <c r="EL13" s="159"/>
      <c r="EM13" s="159"/>
      <c r="EN13" s="159"/>
      <c r="EO13" s="159"/>
      <c r="EP13" s="159"/>
      <c r="EQ13" s="159"/>
      <c r="ER13" s="159"/>
      <c r="ES13" s="159"/>
      <c r="ET13" s="159"/>
      <c r="EU13" s="159"/>
      <c r="EV13" s="159"/>
      <c r="EW13" s="159"/>
      <c r="EX13" s="159"/>
      <c r="EY13" s="159"/>
      <c r="EZ13" s="160"/>
      <c r="FA13" s="279">
        <f>c!B42</f>
      </c>
      <c r="FB13" s="279"/>
      <c r="FC13" s="279"/>
      <c r="FD13" s="279"/>
      <c r="FE13" s="279"/>
      <c r="FF13" s="279"/>
      <c r="FG13" s="279"/>
      <c r="FH13" s="279"/>
      <c r="FI13" s="279"/>
      <c r="FJ13" s="279"/>
      <c r="FK13" s="279"/>
      <c r="FL13" s="279"/>
      <c r="FM13" s="279">
        <f>c!C42</f>
      </c>
      <c r="FN13" s="279"/>
      <c r="FO13" s="279"/>
      <c r="FP13" s="279"/>
      <c r="FQ13" s="279"/>
      <c r="FR13" s="279"/>
      <c r="FS13" s="279"/>
    </row>
    <row r="14" spans="1:175" ht="11.25" customHeight="1">
      <c r="A14" s="12" t="s">
        <v>6</v>
      </c>
      <c r="B14" s="13"/>
      <c r="C14" s="13"/>
      <c r="D14" s="13"/>
      <c r="E14" s="13"/>
      <c r="F14" s="153" t="s">
        <v>5</v>
      </c>
      <c r="G14" s="153"/>
      <c r="H14" s="153"/>
      <c r="I14" s="153"/>
      <c r="J14" s="153"/>
      <c r="K14" s="153"/>
      <c r="L14" s="153"/>
      <c r="M14" s="153"/>
      <c r="N14" s="153"/>
      <c r="O14" s="153"/>
      <c r="P14" s="153"/>
      <c r="Q14" s="153"/>
      <c r="R14" s="153"/>
      <c r="S14" s="153"/>
      <c r="T14" s="153"/>
      <c r="U14" s="153"/>
      <c r="V14" s="153"/>
      <c r="W14" s="153"/>
      <c r="X14" s="153"/>
      <c r="Y14" s="153"/>
      <c r="Z14" s="153"/>
      <c r="AA14" s="153"/>
      <c r="AB14" s="153"/>
      <c r="AC14" s="240">
        <f>c!D152</f>
      </c>
      <c r="AD14" s="240"/>
      <c r="AE14" s="240"/>
      <c r="AF14" s="240"/>
      <c r="AG14" s="240"/>
      <c r="AH14" s="240"/>
      <c r="AI14" s="240"/>
      <c r="AJ14" s="240"/>
      <c r="AK14" s="240"/>
      <c r="AL14" s="240"/>
      <c r="AM14" s="240">
        <f>c!B3</f>
      </c>
      <c r="AN14" s="240"/>
      <c r="AO14" s="240"/>
      <c r="AP14" s="240"/>
      <c r="AQ14" s="240"/>
      <c r="AR14" s="240"/>
      <c r="AS14" s="240"/>
      <c r="AT14" s="240"/>
      <c r="AU14" s="240"/>
      <c r="AV14" s="240"/>
      <c r="AW14" s="240"/>
      <c r="AX14" s="240"/>
      <c r="AY14" s="240"/>
      <c r="AZ14" s="240"/>
      <c r="BA14" s="240">
        <f>c!D3</f>
      </c>
      <c r="BB14" s="240"/>
      <c r="BC14" s="240"/>
      <c r="BD14" s="240"/>
      <c r="BE14" s="240"/>
      <c r="BF14" s="240"/>
      <c r="BG14" s="240"/>
      <c r="BH14" s="240">
        <f>c!P48</f>
      </c>
      <c r="BI14" s="240"/>
      <c r="BJ14" s="240"/>
      <c r="BK14" s="240"/>
      <c r="BL14" s="240"/>
      <c r="BM14" s="240"/>
      <c r="BN14" s="240"/>
      <c r="BO14" s="240"/>
      <c r="BP14" s="240"/>
      <c r="BQ14" s="240"/>
      <c r="BR14" s="240"/>
      <c r="BS14" s="240"/>
      <c r="BT14" s="240"/>
      <c r="BU14" s="240"/>
      <c r="BV14" s="237">
        <f>c!B48</f>
      </c>
      <c r="BW14" s="238"/>
      <c r="BX14" s="238"/>
      <c r="BY14" s="238"/>
      <c r="BZ14" s="238"/>
      <c r="CA14" s="238"/>
      <c r="CB14" s="248">
        <f>c!C48</f>
      </c>
      <c r="CC14" s="248"/>
      <c r="CD14" s="248"/>
      <c r="CE14" s="248"/>
      <c r="CF14" s="248"/>
      <c r="CG14" s="248"/>
      <c r="CH14" s="241">
        <f>c!D48</f>
      </c>
      <c r="CI14" s="241"/>
      <c r="CJ14" s="241"/>
      <c r="CK14" s="241"/>
      <c r="CL14" s="241"/>
      <c r="CM14" s="241"/>
      <c r="CN14" s="238">
        <f>c!E48</f>
      </c>
      <c r="CO14" s="238"/>
      <c r="CP14" s="238"/>
      <c r="CQ14" s="238"/>
      <c r="CR14" s="238"/>
      <c r="CS14" s="238"/>
      <c r="CT14" s="238">
        <f>c!F48</f>
      </c>
      <c r="CU14" s="238"/>
      <c r="CV14" s="238"/>
      <c r="CW14" s="238"/>
      <c r="CX14" s="238"/>
      <c r="CY14" s="238"/>
      <c r="CZ14" s="238">
        <f>c!G48</f>
      </c>
      <c r="DA14" s="238"/>
      <c r="DB14" s="238"/>
      <c r="DC14" s="238"/>
      <c r="DD14" s="238"/>
      <c r="DE14" s="247"/>
      <c r="DF14" s="240">
        <f>c!T48</f>
      </c>
      <c r="DG14" s="240"/>
      <c r="DH14" s="240"/>
      <c r="DI14" s="240"/>
      <c r="DJ14" s="240"/>
      <c r="DK14" s="240"/>
      <c r="DL14" s="240"/>
      <c r="DN14" s="138" t="s">
        <v>316</v>
      </c>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280">
        <f>c!C45</f>
      </c>
      <c r="FN14" s="280"/>
      <c r="FO14" s="280"/>
      <c r="FP14" s="280"/>
      <c r="FQ14" s="280"/>
      <c r="FR14" s="280"/>
      <c r="FS14" s="281"/>
    </row>
    <row r="15" spans="1:116" ht="11.25" customHeight="1">
      <c r="A15" s="12"/>
      <c r="B15" s="13"/>
      <c r="C15" s="51" t="s">
        <v>7</v>
      </c>
      <c r="D15" s="52"/>
      <c r="E15" s="52"/>
      <c r="F15" s="52"/>
      <c r="G15" s="52"/>
      <c r="H15" s="250" t="s">
        <v>383</v>
      </c>
      <c r="I15" s="250"/>
      <c r="J15" s="250"/>
      <c r="K15" s="250"/>
      <c r="L15" s="250"/>
      <c r="M15" s="250"/>
      <c r="N15" s="250"/>
      <c r="O15" s="250"/>
      <c r="P15" s="250"/>
      <c r="Q15" s="250"/>
      <c r="R15" s="250"/>
      <c r="S15" s="250"/>
      <c r="T15" s="250"/>
      <c r="U15" s="250"/>
      <c r="V15" s="250"/>
      <c r="W15" s="250"/>
      <c r="X15" s="250"/>
      <c r="Y15" s="250"/>
      <c r="Z15" s="250"/>
      <c r="AA15" s="250"/>
      <c r="AB15" s="251"/>
      <c r="AC15" s="208">
        <f>c!D153</f>
      </c>
      <c r="AD15" s="208"/>
      <c r="AE15" s="208"/>
      <c r="AF15" s="208"/>
      <c r="AG15" s="208"/>
      <c r="AH15" s="208"/>
      <c r="AI15" s="208"/>
      <c r="AJ15" s="208"/>
      <c r="AK15" s="208"/>
      <c r="AL15" s="208"/>
      <c r="AM15" s="208">
        <f>c!B4</f>
      </c>
      <c r="AN15" s="208"/>
      <c r="AO15" s="208"/>
      <c r="AP15" s="208"/>
      <c r="AQ15" s="208"/>
      <c r="AR15" s="208"/>
      <c r="AS15" s="208"/>
      <c r="AT15" s="208"/>
      <c r="AU15" s="208"/>
      <c r="AV15" s="208"/>
      <c r="AW15" s="208"/>
      <c r="AX15" s="208"/>
      <c r="AY15" s="208"/>
      <c r="AZ15" s="208"/>
      <c r="BA15" s="208">
        <f>c!D4</f>
      </c>
      <c r="BB15" s="208"/>
      <c r="BC15" s="208"/>
      <c r="BD15" s="208"/>
      <c r="BE15" s="208"/>
      <c r="BF15" s="208"/>
      <c r="BG15" s="208"/>
      <c r="BH15" s="208">
        <f>c!P49</f>
      </c>
      <c r="BI15" s="208"/>
      <c r="BJ15" s="208"/>
      <c r="BK15" s="208"/>
      <c r="BL15" s="208"/>
      <c r="BM15" s="208"/>
      <c r="BN15" s="208"/>
      <c r="BO15" s="208"/>
      <c r="BP15" s="208"/>
      <c r="BQ15" s="208"/>
      <c r="BR15" s="208"/>
      <c r="BS15" s="208"/>
      <c r="BT15" s="208"/>
      <c r="BU15" s="208"/>
      <c r="BV15" s="252">
        <f>c!B49</f>
      </c>
      <c r="BW15" s="209"/>
      <c r="BX15" s="209"/>
      <c r="BY15" s="209"/>
      <c r="BZ15" s="209"/>
      <c r="CA15" s="209"/>
      <c r="CB15" s="249">
        <f>c!C49</f>
      </c>
      <c r="CC15" s="249"/>
      <c r="CD15" s="249"/>
      <c r="CE15" s="249"/>
      <c r="CF15" s="249"/>
      <c r="CG15" s="249"/>
      <c r="CH15" s="198">
        <f>c!D49</f>
      </c>
      <c r="CI15" s="198"/>
      <c r="CJ15" s="198"/>
      <c r="CK15" s="198"/>
      <c r="CL15" s="198"/>
      <c r="CM15" s="198"/>
      <c r="CN15" s="209">
        <f>c!E49</f>
      </c>
      <c r="CO15" s="209"/>
      <c r="CP15" s="209"/>
      <c r="CQ15" s="209"/>
      <c r="CR15" s="209"/>
      <c r="CS15" s="209"/>
      <c r="CT15" s="209">
        <f>c!F49</f>
      </c>
      <c r="CU15" s="209"/>
      <c r="CV15" s="209"/>
      <c r="CW15" s="209"/>
      <c r="CX15" s="209"/>
      <c r="CY15" s="209"/>
      <c r="CZ15" s="209">
        <f>c!G49</f>
      </c>
      <c r="DA15" s="209"/>
      <c r="DB15" s="209"/>
      <c r="DC15" s="209"/>
      <c r="DD15" s="209"/>
      <c r="DE15" s="210"/>
      <c r="DF15" s="208">
        <f>c!T49</f>
      </c>
      <c r="DG15" s="208"/>
      <c r="DH15" s="208"/>
      <c r="DI15" s="208"/>
      <c r="DJ15" s="208"/>
      <c r="DK15" s="208"/>
      <c r="DL15" s="208"/>
    </row>
    <row r="16" spans="1:175" ht="11.25" customHeight="1">
      <c r="A16" s="53" t="s">
        <v>8</v>
      </c>
      <c r="B16" s="54"/>
      <c r="C16" s="54"/>
      <c r="D16" s="54"/>
      <c r="E16" s="54"/>
      <c r="F16" s="253" t="s">
        <v>9</v>
      </c>
      <c r="G16" s="253"/>
      <c r="H16" s="253"/>
      <c r="I16" s="253"/>
      <c r="J16" s="253"/>
      <c r="K16" s="253"/>
      <c r="L16" s="253"/>
      <c r="M16" s="253"/>
      <c r="N16" s="253"/>
      <c r="O16" s="253"/>
      <c r="P16" s="253"/>
      <c r="Q16" s="253"/>
      <c r="R16" s="253"/>
      <c r="S16" s="253"/>
      <c r="T16" s="253"/>
      <c r="U16" s="253"/>
      <c r="V16" s="253"/>
      <c r="W16" s="253"/>
      <c r="X16" s="253"/>
      <c r="Y16" s="253"/>
      <c r="Z16" s="253"/>
      <c r="AA16" s="253"/>
      <c r="AB16" s="254"/>
      <c r="AC16" s="190">
        <f>c!D154</f>
      </c>
      <c r="AD16" s="190"/>
      <c r="AE16" s="190"/>
      <c r="AF16" s="190"/>
      <c r="AG16" s="190"/>
      <c r="AH16" s="190"/>
      <c r="AI16" s="190"/>
      <c r="AJ16" s="190"/>
      <c r="AK16" s="190"/>
      <c r="AL16" s="190"/>
      <c r="AM16" s="190">
        <f>c!B5</f>
      </c>
      <c r="AN16" s="190"/>
      <c r="AO16" s="190"/>
      <c r="AP16" s="190"/>
      <c r="AQ16" s="190"/>
      <c r="AR16" s="190"/>
      <c r="AS16" s="190"/>
      <c r="AT16" s="190"/>
      <c r="AU16" s="190"/>
      <c r="AV16" s="190"/>
      <c r="AW16" s="190"/>
      <c r="AX16" s="190"/>
      <c r="AY16" s="190"/>
      <c r="AZ16" s="190"/>
      <c r="BA16" s="190">
        <f>c!D5</f>
      </c>
      <c r="BB16" s="190"/>
      <c r="BC16" s="190"/>
      <c r="BD16" s="190"/>
      <c r="BE16" s="190"/>
      <c r="BF16" s="190"/>
      <c r="BG16" s="190"/>
      <c r="BH16" s="190">
        <f>c!P50</f>
      </c>
      <c r="BI16" s="190"/>
      <c r="BJ16" s="190"/>
      <c r="BK16" s="190"/>
      <c r="BL16" s="190"/>
      <c r="BM16" s="190"/>
      <c r="BN16" s="190"/>
      <c r="BO16" s="190"/>
      <c r="BP16" s="190"/>
      <c r="BQ16" s="190"/>
      <c r="BR16" s="190"/>
      <c r="BS16" s="190"/>
      <c r="BT16" s="190"/>
      <c r="BU16" s="190"/>
      <c r="BV16" s="246">
        <f>c!B50</f>
      </c>
      <c r="BW16" s="198"/>
      <c r="BX16" s="198"/>
      <c r="BY16" s="198"/>
      <c r="BZ16" s="198"/>
      <c r="CA16" s="198"/>
      <c r="CB16" s="217">
        <f>c!C50</f>
      </c>
      <c r="CC16" s="217"/>
      <c r="CD16" s="217"/>
      <c r="CE16" s="217"/>
      <c r="CF16" s="217"/>
      <c r="CG16" s="217"/>
      <c r="CH16" s="198">
        <f>c!D50</f>
      </c>
      <c r="CI16" s="198"/>
      <c r="CJ16" s="198"/>
      <c r="CK16" s="198"/>
      <c r="CL16" s="198"/>
      <c r="CM16" s="198"/>
      <c r="CN16" s="198">
        <f>c!E50</f>
      </c>
      <c r="CO16" s="198"/>
      <c r="CP16" s="198"/>
      <c r="CQ16" s="198"/>
      <c r="CR16" s="198"/>
      <c r="CS16" s="198"/>
      <c r="CT16" s="198">
        <f>c!F50</f>
      </c>
      <c r="CU16" s="198"/>
      <c r="CV16" s="198"/>
      <c r="CW16" s="198"/>
      <c r="CX16" s="198"/>
      <c r="CY16" s="198"/>
      <c r="CZ16" s="198">
        <f>c!G50</f>
      </c>
      <c r="DA16" s="198"/>
      <c r="DB16" s="198"/>
      <c r="DC16" s="198"/>
      <c r="DD16" s="198"/>
      <c r="DE16" s="207"/>
      <c r="DF16" s="190">
        <f>c!T50</f>
      </c>
      <c r="DG16" s="190"/>
      <c r="DH16" s="190"/>
      <c r="DI16" s="190"/>
      <c r="DJ16" s="190"/>
      <c r="DK16" s="190"/>
      <c r="DL16" s="190"/>
      <c r="DN16" s="170" t="s">
        <v>79</v>
      </c>
      <c r="DO16" s="166"/>
      <c r="DP16" s="166"/>
      <c r="DQ16" s="166"/>
      <c r="DR16" s="166"/>
      <c r="DS16" s="166"/>
      <c r="DT16" s="166"/>
      <c r="DU16" s="166"/>
      <c r="DV16" s="166"/>
      <c r="DW16" s="166"/>
      <c r="DX16" s="166"/>
      <c r="DY16" s="166"/>
      <c r="DZ16" s="166"/>
      <c r="EA16" s="166"/>
      <c r="EB16" s="166"/>
      <c r="EC16" s="166"/>
      <c r="ED16" s="166"/>
      <c r="EE16" s="166"/>
      <c r="EF16" s="166"/>
      <c r="EG16" s="166"/>
      <c r="EH16" s="166"/>
      <c r="EI16" s="166"/>
      <c r="EJ16" s="166"/>
      <c r="EK16" s="166"/>
      <c r="EL16" s="166"/>
      <c r="EM16" s="166"/>
      <c r="EN16" s="166"/>
      <c r="EO16" s="166"/>
      <c r="EP16" s="166"/>
      <c r="EQ16" s="166"/>
      <c r="ER16" s="166"/>
      <c r="ES16" s="166"/>
      <c r="ET16" s="166"/>
      <c r="EU16" s="166"/>
      <c r="EV16" s="166"/>
      <c r="EW16" s="166"/>
      <c r="EX16" s="166"/>
      <c r="EY16" s="166"/>
      <c r="EZ16" s="166"/>
      <c r="FA16" s="25" t="s">
        <v>315</v>
      </c>
      <c r="FB16" s="25"/>
      <c r="FC16" s="25"/>
      <c r="FD16" s="25"/>
      <c r="FE16" s="25"/>
      <c r="FF16" s="25"/>
      <c r="FG16" s="25"/>
      <c r="FH16" s="25"/>
      <c r="FI16" s="25"/>
      <c r="FJ16" s="25"/>
      <c r="FK16" s="25"/>
      <c r="FL16" s="25"/>
      <c r="FM16" s="26" t="s">
        <v>78</v>
      </c>
      <c r="FN16" s="26"/>
      <c r="FO16" s="26"/>
      <c r="FP16" s="26"/>
      <c r="FQ16" s="26"/>
      <c r="FR16" s="26"/>
      <c r="FS16" s="27"/>
    </row>
    <row r="17" spans="1:175" ht="11.25" customHeight="1">
      <c r="A17" s="53" t="s">
        <v>10</v>
      </c>
      <c r="B17" s="54"/>
      <c r="C17" s="54"/>
      <c r="D17" s="54"/>
      <c r="E17" s="54"/>
      <c r="F17" s="253" t="s">
        <v>11</v>
      </c>
      <c r="G17" s="253"/>
      <c r="H17" s="253"/>
      <c r="I17" s="253"/>
      <c r="J17" s="253"/>
      <c r="K17" s="253"/>
      <c r="L17" s="253"/>
      <c r="M17" s="253"/>
      <c r="N17" s="253"/>
      <c r="O17" s="253"/>
      <c r="P17" s="253"/>
      <c r="Q17" s="253"/>
      <c r="R17" s="253"/>
      <c r="S17" s="253"/>
      <c r="T17" s="253"/>
      <c r="U17" s="253"/>
      <c r="V17" s="253"/>
      <c r="W17" s="253"/>
      <c r="X17" s="253"/>
      <c r="Y17" s="253"/>
      <c r="Z17" s="253"/>
      <c r="AA17" s="253"/>
      <c r="AB17" s="254"/>
      <c r="AC17" s="190">
        <f>c!D155</f>
      </c>
      <c r="AD17" s="190"/>
      <c r="AE17" s="190"/>
      <c r="AF17" s="190"/>
      <c r="AG17" s="190"/>
      <c r="AH17" s="190"/>
      <c r="AI17" s="190"/>
      <c r="AJ17" s="190"/>
      <c r="AK17" s="190"/>
      <c r="AL17" s="190"/>
      <c r="AM17" s="190">
        <f>c!B6</f>
      </c>
      <c r="AN17" s="190"/>
      <c r="AO17" s="190"/>
      <c r="AP17" s="190"/>
      <c r="AQ17" s="190"/>
      <c r="AR17" s="190"/>
      <c r="AS17" s="190"/>
      <c r="AT17" s="190"/>
      <c r="AU17" s="190"/>
      <c r="AV17" s="190"/>
      <c r="AW17" s="190"/>
      <c r="AX17" s="190"/>
      <c r="AY17" s="190"/>
      <c r="AZ17" s="190"/>
      <c r="BA17" s="190">
        <f>c!D6</f>
      </c>
      <c r="BB17" s="190"/>
      <c r="BC17" s="190"/>
      <c r="BD17" s="190"/>
      <c r="BE17" s="190"/>
      <c r="BF17" s="190"/>
      <c r="BG17" s="190"/>
      <c r="BH17" s="190">
        <f>c!P51</f>
      </c>
      <c r="BI17" s="190"/>
      <c r="BJ17" s="190"/>
      <c r="BK17" s="190"/>
      <c r="BL17" s="190"/>
      <c r="BM17" s="190"/>
      <c r="BN17" s="190"/>
      <c r="BO17" s="190"/>
      <c r="BP17" s="190"/>
      <c r="BQ17" s="190"/>
      <c r="BR17" s="190"/>
      <c r="BS17" s="190"/>
      <c r="BT17" s="190"/>
      <c r="BU17" s="190"/>
      <c r="BV17" s="246">
        <f>c!B51</f>
      </c>
      <c r="BW17" s="198"/>
      <c r="BX17" s="198"/>
      <c r="BY17" s="198"/>
      <c r="BZ17" s="198"/>
      <c r="CA17" s="198"/>
      <c r="CB17" s="217">
        <f>c!C51</f>
      </c>
      <c r="CC17" s="217"/>
      <c r="CD17" s="217"/>
      <c r="CE17" s="217"/>
      <c r="CF17" s="217"/>
      <c r="CG17" s="217"/>
      <c r="CH17" s="198">
        <f>c!D51</f>
      </c>
      <c r="CI17" s="198"/>
      <c r="CJ17" s="198"/>
      <c r="CK17" s="198"/>
      <c r="CL17" s="198"/>
      <c r="CM17" s="198"/>
      <c r="CN17" s="198">
        <f>c!E51</f>
      </c>
      <c r="CO17" s="198"/>
      <c r="CP17" s="198"/>
      <c r="CQ17" s="198"/>
      <c r="CR17" s="198"/>
      <c r="CS17" s="198"/>
      <c r="CT17" s="198">
        <f>c!F51</f>
      </c>
      <c r="CU17" s="198"/>
      <c r="CV17" s="198"/>
      <c r="CW17" s="198"/>
      <c r="CX17" s="198"/>
      <c r="CY17" s="198"/>
      <c r="CZ17" s="198">
        <f>c!G51</f>
      </c>
      <c r="DA17" s="198"/>
      <c r="DB17" s="198"/>
      <c r="DC17" s="198"/>
      <c r="DD17" s="198"/>
      <c r="DE17" s="207"/>
      <c r="DF17" s="190">
        <f>c!T51</f>
      </c>
      <c r="DG17" s="190"/>
      <c r="DH17" s="190"/>
      <c r="DI17" s="190"/>
      <c r="DJ17" s="190"/>
      <c r="DK17" s="190"/>
      <c r="DL17" s="190"/>
      <c r="DN17" s="5"/>
      <c r="DO17" s="6"/>
      <c r="DP17" s="277" t="s">
        <v>80</v>
      </c>
      <c r="DQ17" s="277"/>
      <c r="DR17" s="277"/>
      <c r="DS17" s="277"/>
      <c r="DT17" s="277"/>
      <c r="DU17" s="277"/>
      <c r="DV17" s="277"/>
      <c r="DW17" s="277"/>
      <c r="DX17" s="277"/>
      <c r="DY17" s="277"/>
      <c r="DZ17" s="277"/>
      <c r="EA17" s="277"/>
      <c r="EB17" s="277"/>
      <c r="EC17" s="277"/>
      <c r="ED17" s="277"/>
      <c r="EE17" s="277"/>
      <c r="EF17" s="277"/>
      <c r="EG17" s="277"/>
      <c r="EH17" s="277"/>
      <c r="EI17" s="277"/>
      <c r="EJ17" s="277"/>
      <c r="EK17" s="277"/>
      <c r="EL17" s="277"/>
      <c r="EM17" s="277"/>
      <c r="EN17" s="277"/>
      <c r="EO17" s="277"/>
      <c r="EP17" s="277"/>
      <c r="EQ17" s="277"/>
      <c r="ER17" s="277"/>
      <c r="ES17" s="277"/>
      <c r="ET17" s="277"/>
      <c r="EU17" s="277"/>
      <c r="EV17" s="277"/>
      <c r="EW17" s="277"/>
      <c r="EX17" s="277"/>
      <c r="EY17" s="277"/>
      <c r="EZ17" s="277"/>
      <c r="FA17" s="278">
        <f>IF('入力票5'!BN7="","",IF('入力票5'!BN7=1,"有",IF('入力票5'!BN7=2,"無","適用除外")))</f>
      </c>
      <c r="FB17" s="278"/>
      <c r="FC17" s="278"/>
      <c r="FD17" s="278"/>
      <c r="FE17" s="278"/>
      <c r="FF17" s="278"/>
      <c r="FG17" s="278"/>
      <c r="FH17" s="278"/>
      <c r="FI17" s="278"/>
      <c r="FJ17" s="278"/>
      <c r="FK17" s="278"/>
      <c r="FL17" s="278"/>
      <c r="FM17" s="28"/>
      <c r="FN17" s="29"/>
      <c r="FO17" s="29"/>
      <c r="FP17" s="29"/>
      <c r="FQ17" s="29"/>
      <c r="FR17" s="29"/>
      <c r="FS17" s="30"/>
    </row>
    <row r="18" spans="1:175" ht="11.25" customHeight="1">
      <c r="A18" s="53" t="s">
        <v>12</v>
      </c>
      <c r="B18" s="54"/>
      <c r="C18" s="54"/>
      <c r="D18" s="54"/>
      <c r="E18" s="54"/>
      <c r="F18" s="253" t="s">
        <v>13</v>
      </c>
      <c r="G18" s="253"/>
      <c r="H18" s="253"/>
      <c r="I18" s="253"/>
      <c r="J18" s="253"/>
      <c r="K18" s="253"/>
      <c r="L18" s="253"/>
      <c r="M18" s="253"/>
      <c r="N18" s="253"/>
      <c r="O18" s="253"/>
      <c r="P18" s="253"/>
      <c r="Q18" s="253"/>
      <c r="R18" s="253"/>
      <c r="S18" s="253"/>
      <c r="T18" s="253"/>
      <c r="U18" s="253"/>
      <c r="V18" s="253"/>
      <c r="W18" s="253"/>
      <c r="X18" s="253"/>
      <c r="Y18" s="253"/>
      <c r="Z18" s="253"/>
      <c r="AA18" s="253"/>
      <c r="AB18" s="254"/>
      <c r="AC18" s="190">
        <f>c!D156</f>
      </c>
      <c r="AD18" s="190"/>
      <c r="AE18" s="190"/>
      <c r="AF18" s="190"/>
      <c r="AG18" s="190"/>
      <c r="AH18" s="190"/>
      <c r="AI18" s="190"/>
      <c r="AJ18" s="190"/>
      <c r="AK18" s="190"/>
      <c r="AL18" s="190"/>
      <c r="AM18" s="190">
        <f>c!B7</f>
      </c>
      <c r="AN18" s="190"/>
      <c r="AO18" s="190"/>
      <c r="AP18" s="190"/>
      <c r="AQ18" s="190"/>
      <c r="AR18" s="190"/>
      <c r="AS18" s="190"/>
      <c r="AT18" s="190"/>
      <c r="AU18" s="190"/>
      <c r="AV18" s="190"/>
      <c r="AW18" s="190"/>
      <c r="AX18" s="190"/>
      <c r="AY18" s="190"/>
      <c r="AZ18" s="190"/>
      <c r="BA18" s="190">
        <f>c!D7</f>
      </c>
      <c r="BB18" s="190"/>
      <c r="BC18" s="190"/>
      <c r="BD18" s="190"/>
      <c r="BE18" s="190"/>
      <c r="BF18" s="190"/>
      <c r="BG18" s="190"/>
      <c r="BH18" s="190">
        <f>c!P52</f>
      </c>
      <c r="BI18" s="190"/>
      <c r="BJ18" s="190"/>
      <c r="BK18" s="190"/>
      <c r="BL18" s="190"/>
      <c r="BM18" s="190"/>
      <c r="BN18" s="190"/>
      <c r="BO18" s="190"/>
      <c r="BP18" s="190"/>
      <c r="BQ18" s="190"/>
      <c r="BR18" s="190"/>
      <c r="BS18" s="190"/>
      <c r="BT18" s="190"/>
      <c r="BU18" s="190"/>
      <c r="BV18" s="246">
        <f>c!B52</f>
      </c>
      <c r="BW18" s="198"/>
      <c r="BX18" s="198"/>
      <c r="BY18" s="198"/>
      <c r="BZ18" s="198"/>
      <c r="CA18" s="198"/>
      <c r="CB18" s="217">
        <f>c!C52</f>
      </c>
      <c r="CC18" s="217"/>
      <c r="CD18" s="217"/>
      <c r="CE18" s="217"/>
      <c r="CF18" s="217"/>
      <c r="CG18" s="217"/>
      <c r="CH18" s="198">
        <f>c!D52</f>
      </c>
      <c r="CI18" s="198"/>
      <c r="CJ18" s="198"/>
      <c r="CK18" s="198"/>
      <c r="CL18" s="198"/>
      <c r="CM18" s="198"/>
      <c r="CN18" s="198">
        <f>c!E52</f>
      </c>
      <c r="CO18" s="198"/>
      <c r="CP18" s="198"/>
      <c r="CQ18" s="198"/>
      <c r="CR18" s="198"/>
      <c r="CS18" s="198"/>
      <c r="CT18" s="198">
        <f>c!F52</f>
      </c>
      <c r="CU18" s="198"/>
      <c r="CV18" s="198"/>
      <c r="CW18" s="198"/>
      <c r="CX18" s="198"/>
      <c r="CY18" s="198"/>
      <c r="CZ18" s="198">
        <f>c!G52</f>
      </c>
      <c r="DA18" s="198"/>
      <c r="DB18" s="198"/>
      <c r="DC18" s="198"/>
      <c r="DD18" s="198"/>
      <c r="DE18" s="207"/>
      <c r="DF18" s="190">
        <f>c!T52</f>
      </c>
      <c r="DG18" s="190"/>
      <c r="DH18" s="190"/>
      <c r="DI18" s="190"/>
      <c r="DJ18" s="190"/>
      <c r="DK18" s="190"/>
      <c r="DL18" s="190"/>
      <c r="DN18" s="72"/>
      <c r="DO18" s="73"/>
      <c r="DP18" s="283" t="s">
        <v>369</v>
      </c>
      <c r="DQ18" s="283"/>
      <c r="DR18" s="283"/>
      <c r="DS18" s="283"/>
      <c r="DT18" s="283"/>
      <c r="DU18" s="283"/>
      <c r="DV18" s="283"/>
      <c r="DW18" s="283"/>
      <c r="DX18" s="283"/>
      <c r="DY18" s="283"/>
      <c r="DZ18" s="283"/>
      <c r="EA18" s="283"/>
      <c r="EB18" s="283"/>
      <c r="EC18" s="283"/>
      <c r="ED18" s="283"/>
      <c r="EE18" s="283"/>
      <c r="EF18" s="283"/>
      <c r="EG18" s="283"/>
      <c r="EH18" s="283"/>
      <c r="EI18" s="283"/>
      <c r="EJ18" s="283"/>
      <c r="EK18" s="283"/>
      <c r="EL18" s="283"/>
      <c r="EM18" s="283"/>
      <c r="EN18" s="283"/>
      <c r="EO18" s="283"/>
      <c r="EP18" s="283"/>
      <c r="EQ18" s="283"/>
      <c r="ER18" s="283"/>
      <c r="ES18" s="283"/>
      <c r="ET18" s="283"/>
      <c r="EU18" s="283"/>
      <c r="EV18" s="283"/>
      <c r="EW18" s="283"/>
      <c r="EX18" s="283"/>
      <c r="EY18" s="283"/>
      <c r="EZ18" s="283"/>
      <c r="FA18" s="191">
        <f>IF('入力票5'!BN8="","",IF('入力票5'!BN8=1,"有",IF('入力票5'!BN8=2,"無","適用除外")))</f>
      </c>
      <c r="FB18" s="191"/>
      <c r="FC18" s="191"/>
      <c r="FD18" s="191"/>
      <c r="FE18" s="191"/>
      <c r="FF18" s="191"/>
      <c r="FG18" s="191"/>
      <c r="FH18" s="191"/>
      <c r="FI18" s="191"/>
      <c r="FJ18" s="191"/>
      <c r="FK18" s="191"/>
      <c r="FL18" s="191"/>
      <c r="FM18" s="31"/>
      <c r="FN18" s="24"/>
      <c r="FO18" s="24"/>
      <c r="FP18" s="24"/>
      <c r="FQ18" s="24"/>
      <c r="FR18" s="24"/>
      <c r="FS18" s="32"/>
    </row>
    <row r="19" spans="1:175" ht="11.25" customHeight="1">
      <c r="A19" s="12" t="s">
        <v>14</v>
      </c>
      <c r="B19" s="13"/>
      <c r="C19" s="13"/>
      <c r="D19" s="13"/>
      <c r="E19" s="13"/>
      <c r="F19" s="261" t="s">
        <v>15</v>
      </c>
      <c r="G19" s="261"/>
      <c r="H19" s="261"/>
      <c r="I19" s="261"/>
      <c r="J19" s="261"/>
      <c r="K19" s="261"/>
      <c r="L19" s="261"/>
      <c r="M19" s="261"/>
      <c r="N19" s="261"/>
      <c r="O19" s="261"/>
      <c r="P19" s="261"/>
      <c r="Q19" s="261"/>
      <c r="R19" s="261"/>
      <c r="S19" s="261"/>
      <c r="T19" s="261"/>
      <c r="U19" s="261"/>
      <c r="V19" s="261"/>
      <c r="W19" s="261"/>
      <c r="X19" s="261"/>
      <c r="Y19" s="261"/>
      <c r="Z19" s="261"/>
      <c r="AA19" s="261"/>
      <c r="AB19" s="262"/>
      <c r="AC19" s="263">
        <f>c!D157</f>
      </c>
      <c r="AD19" s="263"/>
      <c r="AE19" s="263"/>
      <c r="AF19" s="263"/>
      <c r="AG19" s="263"/>
      <c r="AH19" s="263"/>
      <c r="AI19" s="263"/>
      <c r="AJ19" s="263"/>
      <c r="AK19" s="263"/>
      <c r="AL19" s="263"/>
      <c r="AM19" s="263">
        <f>c!B8</f>
      </c>
      <c r="AN19" s="263"/>
      <c r="AO19" s="263"/>
      <c r="AP19" s="263"/>
      <c r="AQ19" s="263"/>
      <c r="AR19" s="263"/>
      <c r="AS19" s="263"/>
      <c r="AT19" s="263"/>
      <c r="AU19" s="263"/>
      <c r="AV19" s="263"/>
      <c r="AW19" s="263"/>
      <c r="AX19" s="263"/>
      <c r="AY19" s="263"/>
      <c r="AZ19" s="263"/>
      <c r="BA19" s="263">
        <f>c!D8</f>
      </c>
      <c r="BB19" s="263"/>
      <c r="BC19" s="263"/>
      <c r="BD19" s="263"/>
      <c r="BE19" s="263"/>
      <c r="BF19" s="263"/>
      <c r="BG19" s="263"/>
      <c r="BH19" s="263">
        <f>c!P53</f>
      </c>
      <c r="BI19" s="263"/>
      <c r="BJ19" s="263"/>
      <c r="BK19" s="263"/>
      <c r="BL19" s="263"/>
      <c r="BM19" s="263"/>
      <c r="BN19" s="263"/>
      <c r="BO19" s="263"/>
      <c r="BP19" s="263"/>
      <c r="BQ19" s="263"/>
      <c r="BR19" s="263"/>
      <c r="BS19" s="263"/>
      <c r="BT19" s="263"/>
      <c r="BU19" s="263"/>
      <c r="BV19" s="255">
        <f>c!B53</f>
      </c>
      <c r="BW19" s="256"/>
      <c r="BX19" s="256"/>
      <c r="BY19" s="256"/>
      <c r="BZ19" s="256"/>
      <c r="CA19" s="256"/>
      <c r="CB19" s="257">
        <f>c!C53</f>
      </c>
      <c r="CC19" s="257"/>
      <c r="CD19" s="257"/>
      <c r="CE19" s="257"/>
      <c r="CF19" s="257"/>
      <c r="CG19" s="257"/>
      <c r="CH19" s="198">
        <f>c!D53</f>
      </c>
      <c r="CI19" s="198"/>
      <c r="CJ19" s="198"/>
      <c r="CK19" s="198"/>
      <c r="CL19" s="198"/>
      <c r="CM19" s="198"/>
      <c r="CN19" s="256">
        <f>c!E53</f>
      </c>
      <c r="CO19" s="256"/>
      <c r="CP19" s="256"/>
      <c r="CQ19" s="256"/>
      <c r="CR19" s="256"/>
      <c r="CS19" s="256"/>
      <c r="CT19" s="256">
        <f>c!F53</f>
      </c>
      <c r="CU19" s="256"/>
      <c r="CV19" s="256"/>
      <c r="CW19" s="256"/>
      <c r="CX19" s="256"/>
      <c r="CY19" s="256"/>
      <c r="CZ19" s="256">
        <f>c!G53</f>
      </c>
      <c r="DA19" s="256"/>
      <c r="DB19" s="256"/>
      <c r="DC19" s="256"/>
      <c r="DD19" s="256"/>
      <c r="DE19" s="258"/>
      <c r="DF19" s="263">
        <f>c!T53</f>
      </c>
      <c r="DG19" s="263"/>
      <c r="DH19" s="263"/>
      <c r="DI19" s="263"/>
      <c r="DJ19" s="263"/>
      <c r="DK19" s="263"/>
      <c r="DL19" s="263"/>
      <c r="DN19" s="72"/>
      <c r="DO19" s="73"/>
      <c r="DP19" s="283" t="s">
        <v>370</v>
      </c>
      <c r="DQ19" s="283"/>
      <c r="DR19" s="283"/>
      <c r="DS19" s="283"/>
      <c r="DT19" s="283"/>
      <c r="DU19" s="283"/>
      <c r="DV19" s="283"/>
      <c r="DW19" s="283"/>
      <c r="DX19" s="283"/>
      <c r="DY19" s="283"/>
      <c r="DZ19" s="283"/>
      <c r="EA19" s="283"/>
      <c r="EB19" s="283"/>
      <c r="EC19" s="283"/>
      <c r="ED19" s="283"/>
      <c r="EE19" s="283"/>
      <c r="EF19" s="283"/>
      <c r="EG19" s="283"/>
      <c r="EH19" s="283"/>
      <c r="EI19" s="283"/>
      <c r="EJ19" s="283"/>
      <c r="EK19" s="283"/>
      <c r="EL19" s="283"/>
      <c r="EM19" s="283"/>
      <c r="EN19" s="283"/>
      <c r="EO19" s="283"/>
      <c r="EP19" s="283"/>
      <c r="EQ19" s="283"/>
      <c r="ER19" s="283"/>
      <c r="ES19" s="283"/>
      <c r="ET19" s="283"/>
      <c r="EU19" s="283"/>
      <c r="EV19" s="283"/>
      <c r="EW19" s="283"/>
      <c r="EX19" s="283"/>
      <c r="EY19" s="283"/>
      <c r="EZ19" s="283"/>
      <c r="FA19" s="191">
        <f>IF('入力票5'!BN9="","",IF('入力票5'!BN9=1,"有",IF('入力票5'!BN9=2,"無","適用除外")))</f>
      </c>
      <c r="FB19" s="191"/>
      <c r="FC19" s="191"/>
      <c r="FD19" s="191"/>
      <c r="FE19" s="191"/>
      <c r="FF19" s="191"/>
      <c r="FG19" s="191"/>
      <c r="FH19" s="191"/>
      <c r="FI19" s="191"/>
      <c r="FJ19" s="191"/>
      <c r="FK19" s="191"/>
      <c r="FL19" s="191"/>
      <c r="FM19" s="31"/>
      <c r="FN19" s="24"/>
      <c r="FO19" s="24"/>
      <c r="FP19" s="24"/>
      <c r="FQ19" s="24"/>
      <c r="FR19" s="24"/>
      <c r="FS19" s="32"/>
    </row>
    <row r="20" spans="1:175" ht="11.25" customHeight="1">
      <c r="A20" s="12"/>
      <c r="B20" s="13"/>
      <c r="C20" s="51" t="s">
        <v>16</v>
      </c>
      <c r="D20" s="52"/>
      <c r="E20" s="52"/>
      <c r="F20" s="52"/>
      <c r="G20" s="52"/>
      <c r="H20" s="259" t="s">
        <v>17</v>
      </c>
      <c r="I20" s="259"/>
      <c r="J20" s="259"/>
      <c r="K20" s="259"/>
      <c r="L20" s="259"/>
      <c r="M20" s="259"/>
      <c r="N20" s="259"/>
      <c r="O20" s="259"/>
      <c r="P20" s="259"/>
      <c r="Q20" s="259"/>
      <c r="R20" s="259"/>
      <c r="S20" s="259"/>
      <c r="T20" s="259"/>
      <c r="U20" s="259"/>
      <c r="V20" s="259"/>
      <c r="W20" s="259"/>
      <c r="X20" s="259"/>
      <c r="Y20" s="259"/>
      <c r="Z20" s="259"/>
      <c r="AA20" s="259"/>
      <c r="AB20" s="260"/>
      <c r="AC20" s="208">
        <f>c!D158</f>
      </c>
      <c r="AD20" s="208"/>
      <c r="AE20" s="208"/>
      <c r="AF20" s="208"/>
      <c r="AG20" s="208"/>
      <c r="AH20" s="208"/>
      <c r="AI20" s="208"/>
      <c r="AJ20" s="208"/>
      <c r="AK20" s="208"/>
      <c r="AL20" s="208"/>
      <c r="AM20" s="208">
        <f>c!B9</f>
      </c>
      <c r="AN20" s="208"/>
      <c r="AO20" s="208"/>
      <c r="AP20" s="208"/>
      <c r="AQ20" s="208"/>
      <c r="AR20" s="208"/>
      <c r="AS20" s="208"/>
      <c r="AT20" s="208"/>
      <c r="AU20" s="208"/>
      <c r="AV20" s="208"/>
      <c r="AW20" s="208"/>
      <c r="AX20" s="208"/>
      <c r="AY20" s="208"/>
      <c r="AZ20" s="208"/>
      <c r="BA20" s="208">
        <f>c!D9</f>
      </c>
      <c r="BB20" s="208"/>
      <c r="BC20" s="208"/>
      <c r="BD20" s="208"/>
      <c r="BE20" s="208"/>
      <c r="BF20" s="208"/>
      <c r="BG20" s="208"/>
      <c r="BH20" s="208">
        <f>c!P54</f>
      </c>
      <c r="BI20" s="208"/>
      <c r="BJ20" s="208"/>
      <c r="BK20" s="208"/>
      <c r="BL20" s="208"/>
      <c r="BM20" s="208"/>
      <c r="BN20" s="208"/>
      <c r="BO20" s="208"/>
      <c r="BP20" s="208"/>
      <c r="BQ20" s="208"/>
      <c r="BR20" s="208"/>
      <c r="BS20" s="208"/>
      <c r="BT20" s="208"/>
      <c r="BU20" s="208"/>
      <c r="BV20" s="252">
        <f>c!B54</f>
      </c>
      <c r="BW20" s="209"/>
      <c r="BX20" s="209"/>
      <c r="BY20" s="209"/>
      <c r="BZ20" s="209"/>
      <c r="CA20" s="209"/>
      <c r="CB20" s="249">
        <f>c!C54</f>
      </c>
      <c r="CC20" s="249"/>
      <c r="CD20" s="249"/>
      <c r="CE20" s="249"/>
      <c r="CF20" s="249"/>
      <c r="CG20" s="249"/>
      <c r="CH20" s="198">
        <f>c!D54</f>
      </c>
      <c r="CI20" s="198"/>
      <c r="CJ20" s="198"/>
      <c r="CK20" s="198"/>
      <c r="CL20" s="198"/>
      <c r="CM20" s="198"/>
      <c r="CN20" s="209">
        <f>c!E54</f>
      </c>
      <c r="CO20" s="209"/>
      <c r="CP20" s="209"/>
      <c r="CQ20" s="209"/>
      <c r="CR20" s="209"/>
      <c r="CS20" s="209"/>
      <c r="CT20" s="209">
        <f>c!F54</f>
      </c>
      <c r="CU20" s="209"/>
      <c r="CV20" s="209"/>
      <c r="CW20" s="209"/>
      <c r="CX20" s="209"/>
      <c r="CY20" s="209"/>
      <c r="CZ20" s="209">
        <f>c!G54</f>
      </c>
      <c r="DA20" s="209"/>
      <c r="DB20" s="209"/>
      <c r="DC20" s="209"/>
      <c r="DD20" s="209"/>
      <c r="DE20" s="210"/>
      <c r="DF20" s="208">
        <f>c!T54</f>
      </c>
      <c r="DG20" s="208"/>
      <c r="DH20" s="208"/>
      <c r="DI20" s="208"/>
      <c r="DJ20" s="208"/>
      <c r="DK20" s="208"/>
      <c r="DL20" s="208"/>
      <c r="DN20" s="53"/>
      <c r="DO20" s="54"/>
      <c r="DP20" s="253" t="s">
        <v>81</v>
      </c>
      <c r="DQ20" s="253"/>
      <c r="DR20" s="253"/>
      <c r="DS20" s="253"/>
      <c r="DT20" s="253"/>
      <c r="DU20" s="253"/>
      <c r="DV20" s="253"/>
      <c r="DW20" s="253"/>
      <c r="DX20" s="253"/>
      <c r="DY20" s="253"/>
      <c r="DZ20" s="253"/>
      <c r="EA20" s="253"/>
      <c r="EB20" s="253"/>
      <c r="EC20" s="253"/>
      <c r="ED20" s="253"/>
      <c r="EE20" s="253"/>
      <c r="EF20" s="253"/>
      <c r="EG20" s="253"/>
      <c r="EH20" s="253"/>
      <c r="EI20" s="253"/>
      <c r="EJ20" s="253"/>
      <c r="EK20" s="253"/>
      <c r="EL20" s="253"/>
      <c r="EM20" s="253"/>
      <c r="EN20" s="253"/>
      <c r="EO20" s="253"/>
      <c r="EP20" s="253"/>
      <c r="EQ20" s="253"/>
      <c r="ER20" s="253"/>
      <c r="ES20" s="253"/>
      <c r="ET20" s="253"/>
      <c r="EU20" s="253"/>
      <c r="EV20" s="253"/>
      <c r="EW20" s="253"/>
      <c r="EX20" s="253"/>
      <c r="EY20" s="253"/>
      <c r="EZ20" s="253"/>
      <c r="FA20" s="191">
        <f>IF('入力票5'!BN10="","",IF('入力票5'!BN10=1,"有","無"))</f>
      </c>
      <c r="FB20" s="191"/>
      <c r="FC20" s="191"/>
      <c r="FD20" s="191"/>
      <c r="FE20" s="191"/>
      <c r="FF20" s="191"/>
      <c r="FG20" s="191"/>
      <c r="FH20" s="191"/>
      <c r="FI20" s="191"/>
      <c r="FJ20" s="191"/>
      <c r="FK20" s="191"/>
      <c r="FL20" s="191"/>
      <c r="FM20" s="31"/>
      <c r="FN20" s="24"/>
      <c r="FO20" s="24"/>
      <c r="FP20" s="24"/>
      <c r="FQ20" s="24"/>
      <c r="FR20" s="24"/>
      <c r="FS20" s="32"/>
    </row>
    <row r="21" spans="1:175" ht="11.25" customHeight="1">
      <c r="A21" s="53" t="s">
        <v>18</v>
      </c>
      <c r="B21" s="54"/>
      <c r="C21" s="54"/>
      <c r="D21" s="54"/>
      <c r="E21" s="54"/>
      <c r="F21" s="253" t="s">
        <v>19</v>
      </c>
      <c r="G21" s="253"/>
      <c r="H21" s="253"/>
      <c r="I21" s="253"/>
      <c r="J21" s="253"/>
      <c r="K21" s="253"/>
      <c r="L21" s="253"/>
      <c r="M21" s="253"/>
      <c r="N21" s="253"/>
      <c r="O21" s="253"/>
      <c r="P21" s="253"/>
      <c r="Q21" s="253"/>
      <c r="R21" s="253"/>
      <c r="S21" s="253"/>
      <c r="T21" s="253"/>
      <c r="U21" s="253"/>
      <c r="V21" s="253"/>
      <c r="W21" s="253"/>
      <c r="X21" s="253"/>
      <c r="Y21" s="253"/>
      <c r="Z21" s="253"/>
      <c r="AA21" s="253"/>
      <c r="AB21" s="254"/>
      <c r="AC21" s="190">
        <f>c!D159</f>
      </c>
      <c r="AD21" s="190"/>
      <c r="AE21" s="190"/>
      <c r="AF21" s="190"/>
      <c r="AG21" s="190"/>
      <c r="AH21" s="190"/>
      <c r="AI21" s="190"/>
      <c r="AJ21" s="190"/>
      <c r="AK21" s="190"/>
      <c r="AL21" s="190"/>
      <c r="AM21" s="190">
        <f>c!B10</f>
      </c>
      <c r="AN21" s="190"/>
      <c r="AO21" s="190"/>
      <c r="AP21" s="190"/>
      <c r="AQ21" s="190"/>
      <c r="AR21" s="190"/>
      <c r="AS21" s="190"/>
      <c r="AT21" s="190"/>
      <c r="AU21" s="190"/>
      <c r="AV21" s="190"/>
      <c r="AW21" s="190"/>
      <c r="AX21" s="190"/>
      <c r="AY21" s="190"/>
      <c r="AZ21" s="190"/>
      <c r="BA21" s="190">
        <f>c!D10</f>
      </c>
      <c r="BB21" s="190"/>
      <c r="BC21" s="190"/>
      <c r="BD21" s="190"/>
      <c r="BE21" s="190"/>
      <c r="BF21" s="190"/>
      <c r="BG21" s="190"/>
      <c r="BH21" s="190">
        <f>c!P55</f>
      </c>
      <c r="BI21" s="190"/>
      <c r="BJ21" s="190"/>
      <c r="BK21" s="190"/>
      <c r="BL21" s="190"/>
      <c r="BM21" s="190"/>
      <c r="BN21" s="190"/>
      <c r="BO21" s="190"/>
      <c r="BP21" s="190"/>
      <c r="BQ21" s="190"/>
      <c r="BR21" s="190"/>
      <c r="BS21" s="190"/>
      <c r="BT21" s="190"/>
      <c r="BU21" s="190"/>
      <c r="BV21" s="246">
        <f>c!B55</f>
      </c>
      <c r="BW21" s="198"/>
      <c r="BX21" s="198"/>
      <c r="BY21" s="198"/>
      <c r="BZ21" s="198"/>
      <c r="CA21" s="198"/>
      <c r="CB21" s="217">
        <f>c!C55</f>
      </c>
      <c r="CC21" s="217"/>
      <c r="CD21" s="217"/>
      <c r="CE21" s="217"/>
      <c r="CF21" s="217"/>
      <c r="CG21" s="217"/>
      <c r="CH21" s="198">
        <f>c!D55</f>
      </c>
      <c r="CI21" s="198"/>
      <c r="CJ21" s="198"/>
      <c r="CK21" s="198"/>
      <c r="CL21" s="198"/>
      <c r="CM21" s="198"/>
      <c r="CN21" s="198">
        <f>c!E55</f>
      </c>
      <c r="CO21" s="198"/>
      <c r="CP21" s="198"/>
      <c r="CQ21" s="198"/>
      <c r="CR21" s="198"/>
      <c r="CS21" s="198"/>
      <c r="CT21" s="198">
        <f>c!F55</f>
      </c>
      <c r="CU21" s="198"/>
      <c r="CV21" s="198"/>
      <c r="CW21" s="198"/>
      <c r="CX21" s="198"/>
      <c r="CY21" s="198"/>
      <c r="CZ21" s="198">
        <f>c!G55</f>
      </c>
      <c r="DA21" s="198"/>
      <c r="DB21" s="198"/>
      <c r="DC21" s="198"/>
      <c r="DD21" s="198"/>
      <c r="DE21" s="207"/>
      <c r="DF21" s="190">
        <f>c!T55</f>
      </c>
      <c r="DG21" s="190"/>
      <c r="DH21" s="190"/>
      <c r="DI21" s="190"/>
      <c r="DJ21" s="190"/>
      <c r="DK21" s="190"/>
      <c r="DL21" s="190"/>
      <c r="DN21" s="53"/>
      <c r="DO21" s="54"/>
      <c r="DP21" s="285" t="s">
        <v>82</v>
      </c>
      <c r="DQ21" s="285"/>
      <c r="DR21" s="285"/>
      <c r="DS21" s="285"/>
      <c r="DT21" s="285"/>
      <c r="DU21" s="285"/>
      <c r="DV21" s="285"/>
      <c r="DW21" s="285"/>
      <c r="DX21" s="285"/>
      <c r="DY21" s="285"/>
      <c r="DZ21" s="285"/>
      <c r="EA21" s="285"/>
      <c r="EB21" s="285"/>
      <c r="EC21" s="285"/>
      <c r="ED21" s="285"/>
      <c r="EE21" s="285"/>
      <c r="EF21" s="285"/>
      <c r="EG21" s="285"/>
      <c r="EH21" s="285"/>
      <c r="EI21" s="285"/>
      <c r="EJ21" s="285"/>
      <c r="EK21" s="285"/>
      <c r="EL21" s="285"/>
      <c r="EM21" s="285"/>
      <c r="EN21" s="285"/>
      <c r="EO21" s="285"/>
      <c r="EP21" s="285"/>
      <c r="EQ21" s="285"/>
      <c r="ER21" s="285"/>
      <c r="ES21" s="285"/>
      <c r="ET21" s="285"/>
      <c r="EU21" s="285"/>
      <c r="EV21" s="285"/>
      <c r="EW21" s="285"/>
      <c r="EX21" s="285"/>
      <c r="EY21" s="285"/>
      <c r="EZ21" s="285"/>
      <c r="FA21" s="191">
        <f>IF('入力票5'!BN11="","",IF('入力票5'!BN11=1,"有","無"))</f>
      </c>
      <c r="FB21" s="191"/>
      <c r="FC21" s="191"/>
      <c r="FD21" s="191"/>
      <c r="FE21" s="191"/>
      <c r="FF21" s="191"/>
      <c r="FG21" s="191"/>
      <c r="FH21" s="191"/>
      <c r="FI21" s="191"/>
      <c r="FJ21" s="191"/>
      <c r="FK21" s="191"/>
      <c r="FL21" s="191"/>
      <c r="FM21" s="31"/>
      <c r="FN21" s="24"/>
      <c r="FO21" s="24"/>
      <c r="FP21" s="24"/>
      <c r="FQ21" s="24"/>
      <c r="FR21" s="24"/>
      <c r="FS21" s="32"/>
    </row>
    <row r="22" spans="1:175" ht="11.25" customHeight="1">
      <c r="A22" s="53" t="s">
        <v>20</v>
      </c>
      <c r="B22" s="54"/>
      <c r="C22" s="54"/>
      <c r="D22" s="54"/>
      <c r="E22" s="54"/>
      <c r="F22" s="253" t="s">
        <v>21</v>
      </c>
      <c r="G22" s="253"/>
      <c r="H22" s="253"/>
      <c r="I22" s="253"/>
      <c r="J22" s="253"/>
      <c r="K22" s="253"/>
      <c r="L22" s="253"/>
      <c r="M22" s="253"/>
      <c r="N22" s="253"/>
      <c r="O22" s="253"/>
      <c r="P22" s="253"/>
      <c r="Q22" s="253"/>
      <c r="R22" s="253"/>
      <c r="S22" s="253"/>
      <c r="T22" s="253"/>
      <c r="U22" s="253"/>
      <c r="V22" s="253"/>
      <c r="W22" s="253"/>
      <c r="X22" s="253"/>
      <c r="Y22" s="253"/>
      <c r="Z22" s="253"/>
      <c r="AA22" s="253"/>
      <c r="AB22" s="254"/>
      <c r="AC22" s="190">
        <f>c!D160</f>
      </c>
      <c r="AD22" s="190"/>
      <c r="AE22" s="190"/>
      <c r="AF22" s="190"/>
      <c r="AG22" s="190"/>
      <c r="AH22" s="190"/>
      <c r="AI22" s="190"/>
      <c r="AJ22" s="190"/>
      <c r="AK22" s="190"/>
      <c r="AL22" s="190"/>
      <c r="AM22" s="190">
        <f>c!B11</f>
      </c>
      <c r="AN22" s="190"/>
      <c r="AO22" s="190"/>
      <c r="AP22" s="190"/>
      <c r="AQ22" s="190"/>
      <c r="AR22" s="190"/>
      <c r="AS22" s="190"/>
      <c r="AT22" s="190"/>
      <c r="AU22" s="190"/>
      <c r="AV22" s="190"/>
      <c r="AW22" s="190"/>
      <c r="AX22" s="190"/>
      <c r="AY22" s="190"/>
      <c r="AZ22" s="190"/>
      <c r="BA22" s="190">
        <f>c!D11</f>
      </c>
      <c r="BB22" s="190"/>
      <c r="BC22" s="190"/>
      <c r="BD22" s="190"/>
      <c r="BE22" s="190"/>
      <c r="BF22" s="190"/>
      <c r="BG22" s="190"/>
      <c r="BH22" s="190">
        <f>c!P56</f>
      </c>
      <c r="BI22" s="190"/>
      <c r="BJ22" s="190"/>
      <c r="BK22" s="190"/>
      <c r="BL22" s="190"/>
      <c r="BM22" s="190"/>
      <c r="BN22" s="190"/>
      <c r="BO22" s="190"/>
      <c r="BP22" s="190"/>
      <c r="BQ22" s="190"/>
      <c r="BR22" s="190"/>
      <c r="BS22" s="190"/>
      <c r="BT22" s="190"/>
      <c r="BU22" s="190"/>
      <c r="BV22" s="246">
        <f>c!B56</f>
      </c>
      <c r="BW22" s="198"/>
      <c r="BX22" s="198"/>
      <c r="BY22" s="198"/>
      <c r="BZ22" s="198"/>
      <c r="CA22" s="198"/>
      <c r="CB22" s="217">
        <f>c!C56</f>
      </c>
      <c r="CC22" s="217"/>
      <c r="CD22" s="217"/>
      <c r="CE22" s="217"/>
      <c r="CF22" s="217"/>
      <c r="CG22" s="217"/>
      <c r="CH22" s="198">
        <f>c!D56</f>
      </c>
      <c r="CI22" s="198"/>
      <c r="CJ22" s="198"/>
      <c r="CK22" s="198"/>
      <c r="CL22" s="198"/>
      <c r="CM22" s="198"/>
      <c r="CN22" s="198">
        <f>c!E56</f>
      </c>
      <c r="CO22" s="198"/>
      <c r="CP22" s="198"/>
      <c r="CQ22" s="198"/>
      <c r="CR22" s="198"/>
      <c r="CS22" s="198"/>
      <c r="CT22" s="198">
        <f>c!F56</f>
      </c>
      <c r="CU22" s="198"/>
      <c r="CV22" s="198"/>
      <c r="CW22" s="198"/>
      <c r="CX22" s="198"/>
      <c r="CY22" s="198"/>
      <c r="CZ22" s="198">
        <f>c!G56</f>
      </c>
      <c r="DA22" s="198"/>
      <c r="DB22" s="198"/>
      <c r="DC22" s="198"/>
      <c r="DD22" s="198"/>
      <c r="DE22" s="207"/>
      <c r="DF22" s="190">
        <f>c!T56</f>
      </c>
      <c r="DG22" s="190"/>
      <c r="DH22" s="190"/>
      <c r="DI22" s="190"/>
      <c r="DJ22" s="190"/>
      <c r="DK22" s="190"/>
      <c r="DL22" s="190"/>
      <c r="DN22" s="53"/>
      <c r="DO22" s="54"/>
      <c r="DP22" s="283" t="s">
        <v>83</v>
      </c>
      <c r="DQ22" s="283"/>
      <c r="DR22" s="283"/>
      <c r="DS22" s="283"/>
      <c r="DT22" s="283"/>
      <c r="DU22" s="283"/>
      <c r="DV22" s="283"/>
      <c r="DW22" s="283"/>
      <c r="DX22" s="283"/>
      <c r="DY22" s="283"/>
      <c r="DZ22" s="283"/>
      <c r="EA22" s="283"/>
      <c r="EB22" s="283"/>
      <c r="EC22" s="283"/>
      <c r="ED22" s="283"/>
      <c r="EE22" s="283"/>
      <c r="EF22" s="283"/>
      <c r="EG22" s="283"/>
      <c r="EH22" s="283"/>
      <c r="EI22" s="283"/>
      <c r="EJ22" s="283"/>
      <c r="EK22" s="283"/>
      <c r="EL22" s="283"/>
      <c r="EM22" s="283"/>
      <c r="EN22" s="283"/>
      <c r="EO22" s="283"/>
      <c r="EP22" s="283"/>
      <c r="EQ22" s="283"/>
      <c r="ER22" s="283"/>
      <c r="ES22" s="283"/>
      <c r="ET22" s="283"/>
      <c r="EU22" s="283"/>
      <c r="EV22" s="283"/>
      <c r="EW22" s="283"/>
      <c r="EX22" s="283"/>
      <c r="EY22" s="283"/>
      <c r="EZ22" s="283"/>
      <c r="FA22" s="191">
        <f>IF('入力票5'!BN12="","",IF('入力票5'!BN12=1,"有","無"))</f>
      </c>
      <c r="FB22" s="191"/>
      <c r="FC22" s="191"/>
      <c r="FD22" s="191"/>
      <c r="FE22" s="191"/>
      <c r="FF22" s="191"/>
      <c r="FG22" s="191"/>
      <c r="FH22" s="191"/>
      <c r="FI22" s="191"/>
      <c r="FJ22" s="191"/>
      <c r="FK22" s="191"/>
      <c r="FL22" s="191"/>
      <c r="FM22" s="31"/>
      <c r="FN22" s="24"/>
      <c r="FO22" s="24"/>
      <c r="FP22" s="24"/>
      <c r="FQ22" s="24"/>
      <c r="FR22" s="24"/>
      <c r="FS22" s="32"/>
    </row>
    <row r="23" spans="1:175" ht="11.25" customHeight="1">
      <c r="A23" s="53" t="s">
        <v>22</v>
      </c>
      <c r="B23" s="54"/>
      <c r="C23" s="54"/>
      <c r="D23" s="54"/>
      <c r="E23" s="54"/>
      <c r="F23" s="253" t="s">
        <v>23</v>
      </c>
      <c r="G23" s="253"/>
      <c r="H23" s="253"/>
      <c r="I23" s="253"/>
      <c r="J23" s="253"/>
      <c r="K23" s="253"/>
      <c r="L23" s="253"/>
      <c r="M23" s="253"/>
      <c r="N23" s="253"/>
      <c r="O23" s="253"/>
      <c r="P23" s="253"/>
      <c r="Q23" s="253"/>
      <c r="R23" s="253"/>
      <c r="S23" s="253"/>
      <c r="T23" s="253"/>
      <c r="U23" s="253"/>
      <c r="V23" s="253"/>
      <c r="W23" s="253"/>
      <c r="X23" s="253"/>
      <c r="Y23" s="253"/>
      <c r="Z23" s="253"/>
      <c r="AA23" s="253"/>
      <c r="AB23" s="254"/>
      <c r="AC23" s="190">
        <f>c!D161</f>
      </c>
      <c r="AD23" s="190"/>
      <c r="AE23" s="190"/>
      <c r="AF23" s="190"/>
      <c r="AG23" s="190"/>
      <c r="AH23" s="190"/>
      <c r="AI23" s="190"/>
      <c r="AJ23" s="190"/>
      <c r="AK23" s="190"/>
      <c r="AL23" s="190"/>
      <c r="AM23" s="190">
        <f>c!B12</f>
      </c>
      <c r="AN23" s="190"/>
      <c r="AO23" s="190"/>
      <c r="AP23" s="190"/>
      <c r="AQ23" s="190"/>
      <c r="AR23" s="190"/>
      <c r="AS23" s="190"/>
      <c r="AT23" s="190"/>
      <c r="AU23" s="190"/>
      <c r="AV23" s="190"/>
      <c r="AW23" s="190"/>
      <c r="AX23" s="190"/>
      <c r="AY23" s="190"/>
      <c r="AZ23" s="190"/>
      <c r="BA23" s="190">
        <f>c!D12</f>
      </c>
      <c r="BB23" s="190"/>
      <c r="BC23" s="190"/>
      <c r="BD23" s="190"/>
      <c r="BE23" s="190"/>
      <c r="BF23" s="190"/>
      <c r="BG23" s="190"/>
      <c r="BH23" s="190">
        <f>c!P57</f>
      </c>
      <c r="BI23" s="190"/>
      <c r="BJ23" s="190"/>
      <c r="BK23" s="190"/>
      <c r="BL23" s="190"/>
      <c r="BM23" s="190"/>
      <c r="BN23" s="190"/>
      <c r="BO23" s="190"/>
      <c r="BP23" s="190"/>
      <c r="BQ23" s="190"/>
      <c r="BR23" s="190"/>
      <c r="BS23" s="190"/>
      <c r="BT23" s="190"/>
      <c r="BU23" s="190"/>
      <c r="BV23" s="246">
        <f>c!B57</f>
      </c>
      <c r="BW23" s="198"/>
      <c r="BX23" s="198"/>
      <c r="BY23" s="198"/>
      <c r="BZ23" s="198"/>
      <c r="CA23" s="198"/>
      <c r="CB23" s="217">
        <f>c!C57</f>
      </c>
      <c r="CC23" s="217"/>
      <c r="CD23" s="217"/>
      <c r="CE23" s="217"/>
      <c r="CF23" s="217"/>
      <c r="CG23" s="217"/>
      <c r="CH23" s="198">
        <f>c!D57</f>
      </c>
      <c r="CI23" s="198"/>
      <c r="CJ23" s="198"/>
      <c r="CK23" s="198"/>
      <c r="CL23" s="198"/>
      <c r="CM23" s="198"/>
      <c r="CN23" s="198">
        <f>c!E57</f>
      </c>
      <c r="CO23" s="198"/>
      <c r="CP23" s="198"/>
      <c r="CQ23" s="198"/>
      <c r="CR23" s="198"/>
      <c r="CS23" s="198"/>
      <c r="CT23" s="198">
        <f>c!F57</f>
      </c>
      <c r="CU23" s="198"/>
      <c r="CV23" s="198"/>
      <c r="CW23" s="198"/>
      <c r="CX23" s="198"/>
      <c r="CY23" s="198"/>
      <c r="CZ23" s="198">
        <f>c!G57</f>
      </c>
      <c r="DA23" s="198"/>
      <c r="DB23" s="198"/>
      <c r="DC23" s="198"/>
      <c r="DD23" s="198"/>
      <c r="DE23" s="207"/>
      <c r="DF23" s="190">
        <f>c!T57</f>
      </c>
      <c r="DG23" s="190"/>
      <c r="DH23" s="190"/>
      <c r="DI23" s="190"/>
      <c r="DJ23" s="190"/>
      <c r="DK23" s="190"/>
      <c r="DL23" s="190"/>
      <c r="DN23" s="53"/>
      <c r="DO23" s="54"/>
      <c r="DP23" s="347" t="s">
        <v>376</v>
      </c>
      <c r="DQ23" s="347"/>
      <c r="DR23" s="347"/>
      <c r="DS23" s="347"/>
      <c r="DT23" s="347"/>
      <c r="DU23" s="347"/>
      <c r="DV23" s="347"/>
      <c r="DW23" s="347"/>
      <c r="DX23" s="347"/>
      <c r="DY23" s="347"/>
      <c r="DZ23" s="347"/>
      <c r="EA23" s="347"/>
      <c r="EB23" s="347"/>
      <c r="EC23" s="347"/>
      <c r="ED23" s="347"/>
      <c r="EE23" s="347"/>
      <c r="EF23" s="347"/>
      <c r="EG23" s="347"/>
      <c r="EH23" s="347"/>
      <c r="EI23" s="347"/>
      <c r="EJ23" s="347"/>
      <c r="EK23" s="347"/>
      <c r="EL23" s="347"/>
      <c r="EM23" s="347"/>
      <c r="EN23" s="347"/>
      <c r="EO23" s="347"/>
      <c r="EP23" s="347"/>
      <c r="EQ23" s="347"/>
      <c r="ER23" s="347"/>
      <c r="ES23" s="347"/>
      <c r="ET23" s="347"/>
      <c r="EU23" s="347"/>
      <c r="EV23" s="347"/>
      <c r="EW23" s="347"/>
      <c r="EX23" s="347"/>
      <c r="EY23" s="347"/>
      <c r="EZ23" s="347"/>
      <c r="FA23" s="191">
        <f>IF(OR('入力票5'!BN14="",'入力票5'!BN17=""),"",IF('入力票5'!BN17=0,"非該当",IF('入力票5'!BN14/'入力票5'!BN17&gt;=0.15,"該当","非該当")))</f>
      </c>
      <c r="FB23" s="191"/>
      <c r="FC23" s="191"/>
      <c r="FD23" s="191"/>
      <c r="FE23" s="191"/>
      <c r="FF23" s="191"/>
      <c r="FG23" s="191"/>
      <c r="FH23" s="191"/>
      <c r="FI23" s="191"/>
      <c r="FJ23" s="191"/>
      <c r="FK23" s="191"/>
      <c r="FL23" s="191"/>
      <c r="FM23" s="24"/>
      <c r="FN23" s="24"/>
      <c r="FO23" s="24"/>
      <c r="FP23" s="24"/>
      <c r="FQ23" s="24"/>
      <c r="FR23" s="24"/>
      <c r="FS23" s="32"/>
    </row>
    <row r="24" spans="1:175" ht="11.25" customHeight="1">
      <c r="A24" s="53" t="s">
        <v>24</v>
      </c>
      <c r="B24" s="54"/>
      <c r="C24" s="54"/>
      <c r="D24" s="54"/>
      <c r="E24" s="54"/>
      <c r="F24" s="253" t="s">
        <v>25</v>
      </c>
      <c r="G24" s="253"/>
      <c r="H24" s="253"/>
      <c r="I24" s="253"/>
      <c r="J24" s="253"/>
      <c r="K24" s="253"/>
      <c r="L24" s="253"/>
      <c r="M24" s="253"/>
      <c r="N24" s="253"/>
      <c r="O24" s="253"/>
      <c r="P24" s="253"/>
      <c r="Q24" s="253"/>
      <c r="R24" s="253"/>
      <c r="S24" s="253"/>
      <c r="T24" s="253"/>
      <c r="U24" s="253"/>
      <c r="V24" s="253"/>
      <c r="W24" s="253"/>
      <c r="X24" s="253"/>
      <c r="Y24" s="253"/>
      <c r="Z24" s="253"/>
      <c r="AA24" s="253"/>
      <c r="AB24" s="254"/>
      <c r="AC24" s="190">
        <f>c!D162</f>
      </c>
      <c r="AD24" s="190"/>
      <c r="AE24" s="190"/>
      <c r="AF24" s="190"/>
      <c r="AG24" s="190"/>
      <c r="AH24" s="190"/>
      <c r="AI24" s="190"/>
      <c r="AJ24" s="190"/>
      <c r="AK24" s="190"/>
      <c r="AL24" s="190"/>
      <c r="AM24" s="190">
        <f>c!B13</f>
      </c>
      <c r="AN24" s="190"/>
      <c r="AO24" s="190"/>
      <c r="AP24" s="190"/>
      <c r="AQ24" s="190"/>
      <c r="AR24" s="190"/>
      <c r="AS24" s="190"/>
      <c r="AT24" s="190"/>
      <c r="AU24" s="190"/>
      <c r="AV24" s="190"/>
      <c r="AW24" s="190"/>
      <c r="AX24" s="190"/>
      <c r="AY24" s="190"/>
      <c r="AZ24" s="190"/>
      <c r="BA24" s="190">
        <f>c!D13</f>
      </c>
      <c r="BB24" s="190"/>
      <c r="BC24" s="190"/>
      <c r="BD24" s="190"/>
      <c r="BE24" s="190"/>
      <c r="BF24" s="190"/>
      <c r="BG24" s="190"/>
      <c r="BH24" s="190">
        <f>c!P58</f>
      </c>
      <c r="BI24" s="190"/>
      <c r="BJ24" s="190"/>
      <c r="BK24" s="190"/>
      <c r="BL24" s="190"/>
      <c r="BM24" s="190"/>
      <c r="BN24" s="190"/>
      <c r="BO24" s="190"/>
      <c r="BP24" s="190"/>
      <c r="BQ24" s="190"/>
      <c r="BR24" s="190"/>
      <c r="BS24" s="190"/>
      <c r="BT24" s="190"/>
      <c r="BU24" s="190"/>
      <c r="BV24" s="246">
        <f>c!B58</f>
      </c>
      <c r="BW24" s="198"/>
      <c r="BX24" s="198"/>
      <c r="BY24" s="198"/>
      <c r="BZ24" s="198"/>
      <c r="CA24" s="198"/>
      <c r="CB24" s="217">
        <f>c!C58</f>
      </c>
      <c r="CC24" s="217"/>
      <c r="CD24" s="217"/>
      <c r="CE24" s="217"/>
      <c r="CF24" s="217"/>
      <c r="CG24" s="217"/>
      <c r="CH24" s="198">
        <f>c!D58</f>
      </c>
      <c r="CI24" s="198"/>
      <c r="CJ24" s="198"/>
      <c r="CK24" s="198"/>
      <c r="CL24" s="198"/>
      <c r="CM24" s="198"/>
      <c r="CN24" s="198">
        <f>c!E58</f>
      </c>
      <c r="CO24" s="198"/>
      <c r="CP24" s="198"/>
      <c r="CQ24" s="198"/>
      <c r="CR24" s="198"/>
      <c r="CS24" s="198"/>
      <c r="CT24" s="198">
        <f>c!F58</f>
      </c>
      <c r="CU24" s="198"/>
      <c r="CV24" s="198"/>
      <c r="CW24" s="198"/>
      <c r="CX24" s="198"/>
      <c r="CY24" s="198"/>
      <c r="CZ24" s="198">
        <f>c!G58</f>
      </c>
      <c r="DA24" s="198"/>
      <c r="DB24" s="198"/>
      <c r="DC24" s="198"/>
      <c r="DD24" s="198"/>
      <c r="DE24" s="207"/>
      <c r="DF24" s="190">
        <f>c!T58</f>
      </c>
      <c r="DG24" s="190"/>
      <c r="DH24" s="190"/>
      <c r="DI24" s="190"/>
      <c r="DJ24" s="190"/>
      <c r="DK24" s="190"/>
      <c r="DL24" s="190"/>
      <c r="DN24" s="53"/>
      <c r="DO24" s="54"/>
      <c r="DP24" s="193" t="s">
        <v>377</v>
      </c>
      <c r="DQ24" s="193"/>
      <c r="DR24" s="193"/>
      <c r="DS24" s="193"/>
      <c r="DT24" s="193"/>
      <c r="DU24" s="193"/>
      <c r="DV24" s="193"/>
      <c r="DW24" s="193"/>
      <c r="DX24" s="193"/>
      <c r="DY24" s="193"/>
      <c r="DZ24" s="193"/>
      <c r="EA24" s="193"/>
      <c r="EB24" s="193"/>
      <c r="EC24" s="193"/>
      <c r="ED24" s="193"/>
      <c r="EE24" s="193"/>
      <c r="EF24" s="193"/>
      <c r="EG24" s="193"/>
      <c r="EH24" s="193"/>
      <c r="EI24" s="193"/>
      <c r="EJ24" s="193"/>
      <c r="EK24" s="193"/>
      <c r="EL24" s="193"/>
      <c r="EM24" s="193"/>
      <c r="EN24" s="193"/>
      <c r="EO24" s="193"/>
      <c r="EP24" s="193"/>
      <c r="EQ24" s="193"/>
      <c r="ER24" s="193"/>
      <c r="ES24" s="193"/>
      <c r="ET24" s="193"/>
      <c r="EU24" s="193"/>
      <c r="EV24" s="193"/>
      <c r="EW24" s="193"/>
      <c r="EX24" s="193"/>
      <c r="EY24" s="193"/>
      <c r="EZ24" s="194"/>
      <c r="FA24" s="191">
        <f>IF(OR('入力票5'!BN15="",'入力票5'!BN17=""),"",IF('入力票5'!BN17=0,"非該当",IF('入力票5'!BN15/'入力票5'!BN17&gt;=0.01,"該当","非該当")))</f>
      </c>
      <c r="FB24" s="191"/>
      <c r="FC24" s="191"/>
      <c r="FD24" s="191"/>
      <c r="FE24" s="191"/>
      <c r="FF24" s="191"/>
      <c r="FG24" s="191"/>
      <c r="FH24" s="191"/>
      <c r="FI24" s="191"/>
      <c r="FJ24" s="191"/>
      <c r="FK24" s="191"/>
      <c r="FL24" s="191"/>
      <c r="FM24" s="24"/>
      <c r="FN24" s="24"/>
      <c r="FO24" s="24"/>
      <c r="FP24" s="24"/>
      <c r="FQ24" s="24"/>
      <c r="FR24" s="24"/>
      <c r="FS24" s="32"/>
    </row>
    <row r="25" spans="1:175" ht="11.25" customHeight="1">
      <c r="A25" s="53" t="s">
        <v>26</v>
      </c>
      <c r="B25" s="54"/>
      <c r="C25" s="54"/>
      <c r="D25" s="54"/>
      <c r="E25" s="54"/>
      <c r="F25" s="264" t="s">
        <v>27</v>
      </c>
      <c r="G25" s="264"/>
      <c r="H25" s="264"/>
      <c r="I25" s="264"/>
      <c r="J25" s="264"/>
      <c r="K25" s="264"/>
      <c r="L25" s="264"/>
      <c r="M25" s="264"/>
      <c r="N25" s="264"/>
      <c r="O25" s="264"/>
      <c r="P25" s="264"/>
      <c r="Q25" s="264"/>
      <c r="R25" s="264"/>
      <c r="S25" s="264"/>
      <c r="T25" s="264"/>
      <c r="U25" s="264"/>
      <c r="V25" s="264"/>
      <c r="W25" s="264"/>
      <c r="X25" s="264"/>
      <c r="Y25" s="264"/>
      <c r="Z25" s="264"/>
      <c r="AA25" s="264"/>
      <c r="AB25" s="265"/>
      <c r="AC25" s="190">
        <f>c!D163</f>
      </c>
      <c r="AD25" s="190"/>
      <c r="AE25" s="190"/>
      <c r="AF25" s="190"/>
      <c r="AG25" s="190"/>
      <c r="AH25" s="190"/>
      <c r="AI25" s="190"/>
      <c r="AJ25" s="190"/>
      <c r="AK25" s="190"/>
      <c r="AL25" s="190"/>
      <c r="AM25" s="190">
        <f>c!B14</f>
      </c>
      <c r="AN25" s="190"/>
      <c r="AO25" s="190"/>
      <c r="AP25" s="190"/>
      <c r="AQ25" s="190"/>
      <c r="AR25" s="190"/>
      <c r="AS25" s="190"/>
      <c r="AT25" s="190"/>
      <c r="AU25" s="190"/>
      <c r="AV25" s="190"/>
      <c r="AW25" s="190"/>
      <c r="AX25" s="190"/>
      <c r="AY25" s="190"/>
      <c r="AZ25" s="190"/>
      <c r="BA25" s="190">
        <f>c!D14</f>
      </c>
      <c r="BB25" s="190"/>
      <c r="BC25" s="190"/>
      <c r="BD25" s="190"/>
      <c r="BE25" s="190"/>
      <c r="BF25" s="190"/>
      <c r="BG25" s="190"/>
      <c r="BH25" s="190">
        <f>c!P59</f>
      </c>
      <c r="BI25" s="190"/>
      <c r="BJ25" s="190"/>
      <c r="BK25" s="190"/>
      <c r="BL25" s="190"/>
      <c r="BM25" s="190"/>
      <c r="BN25" s="190"/>
      <c r="BO25" s="190"/>
      <c r="BP25" s="190"/>
      <c r="BQ25" s="190"/>
      <c r="BR25" s="190"/>
      <c r="BS25" s="190"/>
      <c r="BT25" s="190"/>
      <c r="BU25" s="190"/>
      <c r="BV25" s="246">
        <f>c!B59</f>
      </c>
      <c r="BW25" s="198"/>
      <c r="BX25" s="198"/>
      <c r="BY25" s="198"/>
      <c r="BZ25" s="198"/>
      <c r="CA25" s="198"/>
      <c r="CB25" s="217">
        <f>c!C59</f>
      </c>
      <c r="CC25" s="217"/>
      <c r="CD25" s="217"/>
      <c r="CE25" s="217"/>
      <c r="CF25" s="217"/>
      <c r="CG25" s="217"/>
      <c r="CH25" s="198">
        <f>c!D59</f>
      </c>
      <c r="CI25" s="198"/>
      <c r="CJ25" s="198"/>
      <c r="CK25" s="198"/>
      <c r="CL25" s="198"/>
      <c r="CM25" s="198"/>
      <c r="CN25" s="198">
        <f>c!E59</f>
      </c>
      <c r="CO25" s="198"/>
      <c r="CP25" s="198"/>
      <c r="CQ25" s="198"/>
      <c r="CR25" s="198"/>
      <c r="CS25" s="198"/>
      <c r="CT25" s="198">
        <f>c!F59</f>
      </c>
      <c r="CU25" s="198"/>
      <c r="CV25" s="198"/>
      <c r="CW25" s="198"/>
      <c r="CX25" s="198"/>
      <c r="CY25" s="198"/>
      <c r="CZ25" s="198">
        <f>c!G59</f>
      </c>
      <c r="DA25" s="198"/>
      <c r="DB25" s="198"/>
      <c r="DC25" s="198"/>
      <c r="DD25" s="198"/>
      <c r="DE25" s="207"/>
      <c r="DF25" s="190">
        <f>c!T59</f>
      </c>
      <c r="DG25" s="190"/>
      <c r="DH25" s="190"/>
      <c r="DI25" s="190"/>
      <c r="DJ25" s="190"/>
      <c r="DK25" s="190"/>
      <c r="DL25" s="190"/>
      <c r="DN25" s="53"/>
      <c r="DO25" s="54"/>
      <c r="DP25" s="193" t="s">
        <v>414</v>
      </c>
      <c r="DQ25" s="193"/>
      <c r="DR25" s="193"/>
      <c r="DS25" s="193"/>
      <c r="DT25" s="193"/>
      <c r="DU25" s="193"/>
      <c r="DV25" s="193"/>
      <c r="DW25" s="193"/>
      <c r="DX25" s="193"/>
      <c r="DY25" s="193"/>
      <c r="DZ25" s="193"/>
      <c r="EA25" s="193"/>
      <c r="EB25" s="193"/>
      <c r="EC25" s="193"/>
      <c r="ED25" s="193"/>
      <c r="EE25" s="193"/>
      <c r="EF25" s="193"/>
      <c r="EG25" s="193"/>
      <c r="EH25" s="193"/>
      <c r="EI25" s="193"/>
      <c r="EJ25" s="193"/>
      <c r="EK25" s="193"/>
      <c r="EL25" s="193"/>
      <c r="EM25" s="193"/>
      <c r="EN25" s="193"/>
      <c r="EO25" s="193"/>
      <c r="EP25" s="193"/>
      <c r="EQ25" s="193"/>
      <c r="ER25" s="193"/>
      <c r="ES25" s="193"/>
      <c r="ET25" s="193"/>
      <c r="EU25" s="193"/>
      <c r="EV25" s="193"/>
      <c r="EW25" s="193"/>
      <c r="EX25" s="193"/>
      <c r="EY25" s="193"/>
      <c r="EZ25" s="194"/>
      <c r="FA25" s="191">
        <f>IF('入力票5'!BN19="","",'入力票5'!BN19)</f>
      </c>
      <c r="FB25" s="191"/>
      <c r="FC25" s="191"/>
      <c r="FD25" s="191"/>
      <c r="FE25" s="191"/>
      <c r="FF25" s="191"/>
      <c r="FG25" s="191"/>
      <c r="FH25" s="191"/>
      <c r="FI25" s="191"/>
      <c r="FJ25" s="191"/>
      <c r="FK25" s="191"/>
      <c r="FL25" s="191"/>
      <c r="FM25" s="24"/>
      <c r="FN25" s="24"/>
      <c r="FO25" s="24"/>
      <c r="FP25" s="24"/>
      <c r="FQ25" s="24"/>
      <c r="FR25" s="24"/>
      <c r="FS25" s="32"/>
    </row>
    <row r="26" spans="1:175" ht="11.25" customHeight="1">
      <c r="A26" s="12" t="s">
        <v>28</v>
      </c>
      <c r="B26" s="13"/>
      <c r="C26" s="13"/>
      <c r="D26" s="13"/>
      <c r="E26" s="13"/>
      <c r="F26" s="153" t="s">
        <v>29</v>
      </c>
      <c r="G26" s="153"/>
      <c r="H26" s="153"/>
      <c r="I26" s="153"/>
      <c r="J26" s="153"/>
      <c r="K26" s="153"/>
      <c r="L26" s="153"/>
      <c r="M26" s="153"/>
      <c r="N26" s="153"/>
      <c r="O26" s="153"/>
      <c r="P26" s="153"/>
      <c r="Q26" s="153"/>
      <c r="R26" s="153"/>
      <c r="S26" s="153"/>
      <c r="T26" s="153"/>
      <c r="U26" s="153"/>
      <c r="V26" s="153"/>
      <c r="W26" s="153"/>
      <c r="X26" s="153"/>
      <c r="Y26" s="153"/>
      <c r="Z26" s="153"/>
      <c r="AA26" s="153"/>
      <c r="AB26" s="154"/>
      <c r="AC26" s="263">
        <f>c!D164</f>
      </c>
      <c r="AD26" s="263"/>
      <c r="AE26" s="263"/>
      <c r="AF26" s="263"/>
      <c r="AG26" s="263"/>
      <c r="AH26" s="263"/>
      <c r="AI26" s="263"/>
      <c r="AJ26" s="263"/>
      <c r="AK26" s="263"/>
      <c r="AL26" s="263"/>
      <c r="AM26" s="263">
        <f>c!B15</f>
      </c>
      <c r="AN26" s="263"/>
      <c r="AO26" s="263"/>
      <c r="AP26" s="263"/>
      <c r="AQ26" s="263"/>
      <c r="AR26" s="263"/>
      <c r="AS26" s="263"/>
      <c r="AT26" s="263"/>
      <c r="AU26" s="263"/>
      <c r="AV26" s="263"/>
      <c r="AW26" s="263"/>
      <c r="AX26" s="263"/>
      <c r="AY26" s="263"/>
      <c r="AZ26" s="263"/>
      <c r="BA26" s="263">
        <f>c!D15</f>
      </c>
      <c r="BB26" s="263"/>
      <c r="BC26" s="263"/>
      <c r="BD26" s="263"/>
      <c r="BE26" s="263"/>
      <c r="BF26" s="263"/>
      <c r="BG26" s="263"/>
      <c r="BH26" s="263">
        <f>c!P60</f>
      </c>
      <c r="BI26" s="263"/>
      <c r="BJ26" s="263"/>
      <c r="BK26" s="263"/>
      <c r="BL26" s="263"/>
      <c r="BM26" s="263"/>
      <c r="BN26" s="263"/>
      <c r="BO26" s="263"/>
      <c r="BP26" s="263"/>
      <c r="BQ26" s="263"/>
      <c r="BR26" s="263"/>
      <c r="BS26" s="263"/>
      <c r="BT26" s="263"/>
      <c r="BU26" s="263"/>
      <c r="BV26" s="255">
        <f>c!B60</f>
      </c>
      <c r="BW26" s="256"/>
      <c r="BX26" s="256"/>
      <c r="BY26" s="256"/>
      <c r="BZ26" s="256"/>
      <c r="CA26" s="256"/>
      <c r="CB26" s="257">
        <f>c!C60</f>
      </c>
      <c r="CC26" s="257"/>
      <c r="CD26" s="257"/>
      <c r="CE26" s="257"/>
      <c r="CF26" s="257"/>
      <c r="CG26" s="257"/>
      <c r="CH26" s="198">
        <f>c!D60</f>
      </c>
      <c r="CI26" s="198"/>
      <c r="CJ26" s="198"/>
      <c r="CK26" s="198"/>
      <c r="CL26" s="198"/>
      <c r="CM26" s="198"/>
      <c r="CN26" s="256">
        <f>c!E60</f>
      </c>
      <c r="CO26" s="256"/>
      <c r="CP26" s="256"/>
      <c r="CQ26" s="256"/>
      <c r="CR26" s="256"/>
      <c r="CS26" s="256"/>
      <c r="CT26" s="256">
        <f>c!F60</f>
      </c>
      <c r="CU26" s="256"/>
      <c r="CV26" s="256"/>
      <c r="CW26" s="256"/>
      <c r="CX26" s="256"/>
      <c r="CY26" s="256"/>
      <c r="CZ26" s="256">
        <f>c!G60</f>
      </c>
      <c r="DA26" s="256"/>
      <c r="DB26" s="256"/>
      <c r="DC26" s="256"/>
      <c r="DD26" s="256"/>
      <c r="DE26" s="258"/>
      <c r="DF26" s="263">
        <f>c!T60</f>
      </c>
      <c r="DG26" s="263"/>
      <c r="DH26" s="263"/>
      <c r="DI26" s="263"/>
      <c r="DJ26" s="263"/>
      <c r="DK26" s="263"/>
      <c r="DL26" s="263"/>
      <c r="DN26" s="53"/>
      <c r="DO26" s="54"/>
      <c r="DP26" s="193" t="s">
        <v>415</v>
      </c>
      <c r="DQ26" s="193"/>
      <c r="DR26" s="193"/>
      <c r="DS26" s="193"/>
      <c r="DT26" s="193"/>
      <c r="DU26" s="193"/>
      <c r="DV26" s="193"/>
      <c r="DW26" s="193"/>
      <c r="DX26" s="193"/>
      <c r="DY26" s="193"/>
      <c r="DZ26" s="193"/>
      <c r="EA26" s="193"/>
      <c r="EB26" s="193"/>
      <c r="EC26" s="193"/>
      <c r="ED26" s="193"/>
      <c r="EE26" s="193"/>
      <c r="EF26" s="193"/>
      <c r="EG26" s="193"/>
      <c r="EH26" s="193"/>
      <c r="EI26" s="193"/>
      <c r="EJ26" s="193"/>
      <c r="EK26" s="193"/>
      <c r="EL26" s="193"/>
      <c r="EM26" s="193"/>
      <c r="EN26" s="193"/>
      <c r="EO26" s="193"/>
      <c r="EP26" s="193"/>
      <c r="EQ26" s="193"/>
      <c r="ER26" s="193"/>
      <c r="ES26" s="193"/>
      <c r="ET26" s="193"/>
      <c r="EU26" s="193"/>
      <c r="EV26" s="193"/>
      <c r="EW26" s="193"/>
      <c r="EX26" s="193"/>
      <c r="EY26" s="193"/>
      <c r="EZ26" s="194"/>
      <c r="FA26" s="191">
        <f>IF('入力票5'!BN20="","",'入力票5'!BN20)</f>
      </c>
      <c r="FB26" s="191"/>
      <c r="FC26" s="191"/>
      <c r="FD26" s="191"/>
      <c r="FE26" s="191"/>
      <c r="FF26" s="191"/>
      <c r="FG26" s="191"/>
      <c r="FH26" s="191"/>
      <c r="FI26" s="191"/>
      <c r="FJ26" s="191"/>
      <c r="FK26" s="191"/>
      <c r="FL26" s="191"/>
      <c r="FM26" s="24"/>
      <c r="FN26" s="24"/>
      <c r="FO26" s="24"/>
      <c r="FP26" s="24"/>
      <c r="FQ26" s="24"/>
      <c r="FR26" s="24"/>
      <c r="FS26" s="32"/>
    </row>
    <row r="27" spans="1:175" ht="11.25" customHeight="1">
      <c r="A27" s="12"/>
      <c r="B27" s="13"/>
      <c r="C27" s="51" t="s">
        <v>30</v>
      </c>
      <c r="D27" s="52"/>
      <c r="E27" s="52"/>
      <c r="F27" s="52"/>
      <c r="G27" s="52"/>
      <c r="H27" s="259" t="s">
        <v>31</v>
      </c>
      <c r="I27" s="259"/>
      <c r="J27" s="259"/>
      <c r="K27" s="259"/>
      <c r="L27" s="259"/>
      <c r="M27" s="259"/>
      <c r="N27" s="259"/>
      <c r="O27" s="259"/>
      <c r="P27" s="259"/>
      <c r="Q27" s="259"/>
      <c r="R27" s="259"/>
      <c r="S27" s="259"/>
      <c r="T27" s="259"/>
      <c r="U27" s="259"/>
      <c r="V27" s="259"/>
      <c r="W27" s="259"/>
      <c r="X27" s="259"/>
      <c r="Y27" s="259"/>
      <c r="Z27" s="259"/>
      <c r="AA27" s="259"/>
      <c r="AB27" s="260"/>
      <c r="AC27" s="208">
        <f>c!D165</f>
      </c>
      <c r="AD27" s="208"/>
      <c r="AE27" s="208"/>
      <c r="AF27" s="208"/>
      <c r="AG27" s="208"/>
      <c r="AH27" s="208"/>
      <c r="AI27" s="208"/>
      <c r="AJ27" s="208"/>
      <c r="AK27" s="208"/>
      <c r="AL27" s="208"/>
      <c r="AM27" s="208">
        <f>c!B16</f>
      </c>
      <c r="AN27" s="208"/>
      <c r="AO27" s="208"/>
      <c r="AP27" s="208"/>
      <c r="AQ27" s="208"/>
      <c r="AR27" s="208"/>
      <c r="AS27" s="208"/>
      <c r="AT27" s="208"/>
      <c r="AU27" s="208"/>
      <c r="AV27" s="208"/>
      <c r="AW27" s="208"/>
      <c r="AX27" s="208"/>
      <c r="AY27" s="208"/>
      <c r="AZ27" s="208"/>
      <c r="BA27" s="208">
        <f>c!D16</f>
      </c>
      <c r="BB27" s="208"/>
      <c r="BC27" s="208"/>
      <c r="BD27" s="208"/>
      <c r="BE27" s="208"/>
      <c r="BF27" s="208"/>
      <c r="BG27" s="208"/>
      <c r="BH27" s="208">
        <f>c!P61</f>
      </c>
      <c r="BI27" s="208"/>
      <c r="BJ27" s="208"/>
      <c r="BK27" s="208"/>
      <c r="BL27" s="208"/>
      <c r="BM27" s="208"/>
      <c r="BN27" s="208"/>
      <c r="BO27" s="208"/>
      <c r="BP27" s="208"/>
      <c r="BQ27" s="208"/>
      <c r="BR27" s="208"/>
      <c r="BS27" s="208"/>
      <c r="BT27" s="208"/>
      <c r="BU27" s="208"/>
      <c r="BV27" s="252">
        <f>c!B61</f>
      </c>
      <c r="BW27" s="209"/>
      <c r="BX27" s="209"/>
      <c r="BY27" s="209"/>
      <c r="BZ27" s="209"/>
      <c r="CA27" s="209"/>
      <c r="CB27" s="249">
        <f>c!C61</f>
      </c>
      <c r="CC27" s="249"/>
      <c r="CD27" s="249"/>
      <c r="CE27" s="249"/>
      <c r="CF27" s="249"/>
      <c r="CG27" s="249"/>
      <c r="CH27" s="198">
        <f>c!D61</f>
      </c>
      <c r="CI27" s="198"/>
      <c r="CJ27" s="198"/>
      <c r="CK27" s="198"/>
      <c r="CL27" s="198"/>
      <c r="CM27" s="198"/>
      <c r="CN27" s="209">
        <f>c!E61</f>
      </c>
      <c r="CO27" s="209"/>
      <c r="CP27" s="209"/>
      <c r="CQ27" s="209"/>
      <c r="CR27" s="209"/>
      <c r="CS27" s="209"/>
      <c r="CT27" s="209">
        <f>c!F61</f>
      </c>
      <c r="CU27" s="209"/>
      <c r="CV27" s="209"/>
      <c r="CW27" s="209"/>
      <c r="CX27" s="209"/>
      <c r="CY27" s="209"/>
      <c r="CZ27" s="209">
        <f>c!G61</f>
      </c>
      <c r="DA27" s="209"/>
      <c r="DB27" s="209"/>
      <c r="DC27" s="209"/>
      <c r="DD27" s="209"/>
      <c r="DE27" s="210"/>
      <c r="DF27" s="208">
        <f>c!T61</f>
      </c>
      <c r="DG27" s="208"/>
      <c r="DH27" s="208"/>
      <c r="DI27" s="208"/>
      <c r="DJ27" s="208"/>
      <c r="DK27" s="208"/>
      <c r="DL27" s="208"/>
      <c r="DN27" s="53"/>
      <c r="DO27" s="54"/>
      <c r="DP27" s="193" t="s">
        <v>507</v>
      </c>
      <c r="DQ27" s="193"/>
      <c r="DR27" s="193"/>
      <c r="DS27" s="193"/>
      <c r="DT27" s="193"/>
      <c r="DU27" s="193"/>
      <c r="DV27" s="193"/>
      <c r="DW27" s="193"/>
      <c r="DX27" s="193"/>
      <c r="DY27" s="193"/>
      <c r="DZ27" s="193"/>
      <c r="EA27" s="193"/>
      <c r="EB27" s="193"/>
      <c r="EC27" s="193"/>
      <c r="ED27" s="193"/>
      <c r="EE27" s="193"/>
      <c r="EF27" s="193"/>
      <c r="EG27" s="193"/>
      <c r="EH27" s="193"/>
      <c r="EI27" s="193"/>
      <c r="EJ27" s="193"/>
      <c r="EK27" s="193"/>
      <c r="EL27" s="193"/>
      <c r="EM27" s="193"/>
      <c r="EN27" s="193"/>
      <c r="EO27" s="193"/>
      <c r="EP27" s="193"/>
      <c r="EQ27" s="193"/>
      <c r="ER27" s="193"/>
      <c r="ES27" s="193"/>
      <c r="ET27" s="193"/>
      <c r="EU27" s="193"/>
      <c r="EV27" s="193"/>
      <c r="EW27" s="193"/>
      <c r="EX27" s="193"/>
      <c r="EY27" s="193"/>
      <c r="EZ27" s="194"/>
      <c r="FA27" s="191">
        <f>IF('入力票5'!BN22="","",'入力票5'!BN22)</f>
      </c>
      <c r="FB27" s="191"/>
      <c r="FC27" s="191"/>
      <c r="FD27" s="191"/>
      <c r="FE27" s="191"/>
      <c r="FF27" s="191"/>
      <c r="FG27" s="191"/>
      <c r="FH27" s="191"/>
      <c r="FI27" s="191"/>
      <c r="FJ27" s="191"/>
      <c r="FK27" s="191"/>
      <c r="FL27" s="191"/>
      <c r="FM27" s="24"/>
      <c r="FN27" s="24"/>
      <c r="FO27" s="24"/>
      <c r="FP27" s="24"/>
      <c r="FQ27" s="24"/>
      <c r="FR27" s="24"/>
      <c r="FS27" s="32"/>
    </row>
    <row r="28" spans="1:175" ht="11.25" customHeight="1">
      <c r="A28" s="53" t="s">
        <v>32</v>
      </c>
      <c r="B28" s="54"/>
      <c r="C28" s="54"/>
      <c r="D28" s="54"/>
      <c r="E28" s="54"/>
      <c r="F28" s="253" t="s">
        <v>33</v>
      </c>
      <c r="G28" s="253"/>
      <c r="H28" s="253"/>
      <c r="I28" s="253"/>
      <c r="J28" s="253"/>
      <c r="K28" s="253"/>
      <c r="L28" s="253"/>
      <c r="M28" s="253"/>
      <c r="N28" s="253"/>
      <c r="O28" s="253"/>
      <c r="P28" s="253"/>
      <c r="Q28" s="253"/>
      <c r="R28" s="253"/>
      <c r="S28" s="253"/>
      <c r="T28" s="253"/>
      <c r="U28" s="253"/>
      <c r="V28" s="253"/>
      <c r="W28" s="253"/>
      <c r="X28" s="253"/>
      <c r="Y28" s="253"/>
      <c r="Z28" s="253"/>
      <c r="AA28" s="253"/>
      <c r="AB28" s="254"/>
      <c r="AC28" s="190">
        <f>c!D166</f>
      </c>
      <c r="AD28" s="190"/>
      <c r="AE28" s="190"/>
      <c r="AF28" s="190"/>
      <c r="AG28" s="190"/>
      <c r="AH28" s="190"/>
      <c r="AI28" s="190"/>
      <c r="AJ28" s="190"/>
      <c r="AK28" s="190"/>
      <c r="AL28" s="190"/>
      <c r="AM28" s="190">
        <f>c!B17</f>
      </c>
      <c r="AN28" s="190"/>
      <c r="AO28" s="190"/>
      <c r="AP28" s="190"/>
      <c r="AQ28" s="190"/>
      <c r="AR28" s="190"/>
      <c r="AS28" s="190"/>
      <c r="AT28" s="190"/>
      <c r="AU28" s="190"/>
      <c r="AV28" s="190"/>
      <c r="AW28" s="190"/>
      <c r="AX28" s="190"/>
      <c r="AY28" s="190"/>
      <c r="AZ28" s="190"/>
      <c r="BA28" s="190">
        <f>c!D17</f>
      </c>
      <c r="BB28" s="190"/>
      <c r="BC28" s="190"/>
      <c r="BD28" s="190"/>
      <c r="BE28" s="190"/>
      <c r="BF28" s="190"/>
      <c r="BG28" s="190"/>
      <c r="BH28" s="190">
        <f>c!P62</f>
      </c>
      <c r="BI28" s="190"/>
      <c r="BJ28" s="190"/>
      <c r="BK28" s="190"/>
      <c r="BL28" s="190"/>
      <c r="BM28" s="190"/>
      <c r="BN28" s="190"/>
      <c r="BO28" s="190"/>
      <c r="BP28" s="190"/>
      <c r="BQ28" s="190"/>
      <c r="BR28" s="190"/>
      <c r="BS28" s="190"/>
      <c r="BT28" s="190"/>
      <c r="BU28" s="190"/>
      <c r="BV28" s="246">
        <f>c!B62</f>
      </c>
      <c r="BW28" s="198"/>
      <c r="BX28" s="198"/>
      <c r="BY28" s="198"/>
      <c r="BZ28" s="198"/>
      <c r="CA28" s="198"/>
      <c r="CB28" s="217">
        <f>c!C62</f>
      </c>
      <c r="CC28" s="217"/>
      <c r="CD28" s="217"/>
      <c r="CE28" s="217"/>
      <c r="CF28" s="217"/>
      <c r="CG28" s="217"/>
      <c r="CH28" s="198">
        <f>c!D62</f>
      </c>
      <c r="CI28" s="198"/>
      <c r="CJ28" s="198"/>
      <c r="CK28" s="198"/>
      <c r="CL28" s="198"/>
      <c r="CM28" s="198"/>
      <c r="CN28" s="198">
        <f>c!E62</f>
      </c>
      <c r="CO28" s="198"/>
      <c r="CP28" s="198"/>
      <c r="CQ28" s="198"/>
      <c r="CR28" s="198"/>
      <c r="CS28" s="198"/>
      <c r="CT28" s="198">
        <f>c!F62</f>
      </c>
      <c r="CU28" s="198"/>
      <c r="CV28" s="198"/>
      <c r="CW28" s="198"/>
      <c r="CX28" s="198"/>
      <c r="CY28" s="198"/>
      <c r="CZ28" s="198">
        <f>c!G62</f>
      </c>
      <c r="DA28" s="198"/>
      <c r="DB28" s="198"/>
      <c r="DC28" s="198"/>
      <c r="DD28" s="198"/>
      <c r="DE28" s="207"/>
      <c r="DF28" s="190">
        <f>c!T62</f>
      </c>
      <c r="DG28" s="190"/>
      <c r="DH28" s="190"/>
      <c r="DI28" s="190"/>
      <c r="DJ28" s="190"/>
      <c r="DK28" s="190"/>
      <c r="DL28" s="190"/>
      <c r="DN28" s="53"/>
      <c r="DO28" s="54"/>
      <c r="DP28" s="193" t="s">
        <v>416</v>
      </c>
      <c r="DQ28" s="193"/>
      <c r="DR28" s="193"/>
      <c r="DS28" s="193"/>
      <c r="DT28" s="193"/>
      <c r="DU28" s="193"/>
      <c r="DV28" s="193"/>
      <c r="DW28" s="193"/>
      <c r="DX28" s="193"/>
      <c r="DY28" s="193"/>
      <c r="DZ28" s="193"/>
      <c r="EA28" s="193"/>
      <c r="EB28" s="193"/>
      <c r="EC28" s="193"/>
      <c r="ED28" s="193"/>
      <c r="EE28" s="193"/>
      <c r="EF28" s="193"/>
      <c r="EG28" s="193"/>
      <c r="EH28" s="193"/>
      <c r="EI28" s="193"/>
      <c r="EJ28" s="193"/>
      <c r="EK28" s="193"/>
      <c r="EL28" s="193"/>
      <c r="EM28" s="193"/>
      <c r="EN28" s="193"/>
      <c r="EO28" s="193"/>
      <c r="EP28" s="193"/>
      <c r="EQ28" s="193"/>
      <c r="ER28" s="193"/>
      <c r="ES28" s="193"/>
      <c r="ET28" s="193"/>
      <c r="EU28" s="193"/>
      <c r="EV28" s="193"/>
      <c r="EW28" s="193"/>
      <c r="EX28" s="193"/>
      <c r="EY28" s="193"/>
      <c r="EZ28" s="194"/>
      <c r="FA28" s="191">
        <f>IF('入力票5'!BN23="","",'入力票5'!BN23)</f>
      </c>
      <c r="FB28" s="191"/>
      <c r="FC28" s="191"/>
      <c r="FD28" s="191"/>
      <c r="FE28" s="191"/>
      <c r="FF28" s="191"/>
      <c r="FG28" s="191"/>
      <c r="FH28" s="191"/>
      <c r="FI28" s="191"/>
      <c r="FJ28" s="191"/>
      <c r="FK28" s="191"/>
      <c r="FL28" s="191"/>
      <c r="FM28" s="24"/>
      <c r="FN28" s="24"/>
      <c r="FO28" s="24"/>
      <c r="FP28" s="24"/>
      <c r="FQ28" s="24"/>
      <c r="FR28" s="24"/>
      <c r="FS28" s="32"/>
    </row>
    <row r="29" spans="1:175" ht="11.25" customHeight="1">
      <c r="A29" s="53" t="s">
        <v>34</v>
      </c>
      <c r="B29" s="54"/>
      <c r="C29" s="54"/>
      <c r="D29" s="54"/>
      <c r="E29" s="54"/>
      <c r="F29" s="253" t="s">
        <v>405</v>
      </c>
      <c r="G29" s="253"/>
      <c r="H29" s="253"/>
      <c r="I29" s="253"/>
      <c r="J29" s="253"/>
      <c r="K29" s="253"/>
      <c r="L29" s="253"/>
      <c r="M29" s="253"/>
      <c r="N29" s="253"/>
      <c r="O29" s="253"/>
      <c r="P29" s="253"/>
      <c r="Q29" s="253"/>
      <c r="R29" s="253"/>
      <c r="S29" s="253"/>
      <c r="T29" s="253"/>
      <c r="U29" s="253"/>
      <c r="V29" s="253"/>
      <c r="W29" s="253"/>
      <c r="X29" s="253"/>
      <c r="Y29" s="253"/>
      <c r="Z29" s="253"/>
      <c r="AA29" s="253"/>
      <c r="AB29" s="254"/>
      <c r="AC29" s="190">
        <f>c!D167</f>
      </c>
      <c r="AD29" s="190"/>
      <c r="AE29" s="190"/>
      <c r="AF29" s="190"/>
      <c r="AG29" s="190"/>
      <c r="AH29" s="190"/>
      <c r="AI29" s="190"/>
      <c r="AJ29" s="190"/>
      <c r="AK29" s="190"/>
      <c r="AL29" s="190"/>
      <c r="AM29" s="190">
        <f>c!B18</f>
      </c>
      <c r="AN29" s="190"/>
      <c r="AO29" s="190"/>
      <c r="AP29" s="190"/>
      <c r="AQ29" s="190"/>
      <c r="AR29" s="190"/>
      <c r="AS29" s="190"/>
      <c r="AT29" s="190"/>
      <c r="AU29" s="190"/>
      <c r="AV29" s="190"/>
      <c r="AW29" s="190"/>
      <c r="AX29" s="190"/>
      <c r="AY29" s="190"/>
      <c r="AZ29" s="190"/>
      <c r="BA29" s="190">
        <f>c!D18</f>
      </c>
      <c r="BB29" s="190"/>
      <c r="BC29" s="190"/>
      <c r="BD29" s="190"/>
      <c r="BE29" s="190"/>
      <c r="BF29" s="190"/>
      <c r="BG29" s="190"/>
      <c r="BH29" s="190">
        <f>c!P63</f>
      </c>
      <c r="BI29" s="190"/>
      <c r="BJ29" s="190"/>
      <c r="BK29" s="190"/>
      <c r="BL29" s="190"/>
      <c r="BM29" s="190"/>
      <c r="BN29" s="190"/>
      <c r="BO29" s="190"/>
      <c r="BP29" s="190"/>
      <c r="BQ29" s="190"/>
      <c r="BR29" s="190"/>
      <c r="BS29" s="190"/>
      <c r="BT29" s="190"/>
      <c r="BU29" s="190"/>
      <c r="BV29" s="246">
        <f>c!B63</f>
      </c>
      <c r="BW29" s="198"/>
      <c r="BX29" s="198"/>
      <c r="BY29" s="198"/>
      <c r="BZ29" s="198"/>
      <c r="CA29" s="198"/>
      <c r="CB29" s="217">
        <f>c!C63</f>
      </c>
      <c r="CC29" s="217"/>
      <c r="CD29" s="217"/>
      <c r="CE29" s="217"/>
      <c r="CF29" s="217"/>
      <c r="CG29" s="217"/>
      <c r="CH29" s="198">
        <f>c!D63</f>
      </c>
      <c r="CI29" s="198"/>
      <c r="CJ29" s="198"/>
      <c r="CK29" s="198"/>
      <c r="CL29" s="198"/>
      <c r="CM29" s="198"/>
      <c r="CN29" s="198">
        <f>c!E63</f>
      </c>
      <c r="CO29" s="198"/>
      <c r="CP29" s="198"/>
      <c r="CQ29" s="198"/>
      <c r="CR29" s="198"/>
      <c r="CS29" s="198"/>
      <c r="CT29" s="198">
        <f>c!F63</f>
      </c>
      <c r="CU29" s="198"/>
      <c r="CV29" s="198"/>
      <c r="CW29" s="198"/>
      <c r="CX29" s="198"/>
      <c r="CY29" s="198"/>
      <c r="CZ29" s="198">
        <f>c!G63</f>
      </c>
      <c r="DA29" s="198"/>
      <c r="DB29" s="198"/>
      <c r="DC29" s="198"/>
      <c r="DD29" s="198"/>
      <c r="DE29" s="207"/>
      <c r="DF29" s="190">
        <f>c!T63</f>
      </c>
      <c r="DG29" s="190"/>
      <c r="DH29" s="190"/>
      <c r="DI29" s="190"/>
      <c r="DJ29" s="190"/>
      <c r="DK29" s="190"/>
      <c r="DL29" s="190"/>
      <c r="DN29" s="53"/>
      <c r="DO29" s="54"/>
      <c r="DP29" s="193" t="s">
        <v>446</v>
      </c>
      <c r="DQ29" s="193"/>
      <c r="DR29" s="193"/>
      <c r="DS29" s="193"/>
      <c r="DT29" s="193"/>
      <c r="DU29" s="193"/>
      <c r="DV29" s="193"/>
      <c r="DW29" s="193"/>
      <c r="DX29" s="193"/>
      <c r="DY29" s="193"/>
      <c r="DZ29" s="193"/>
      <c r="EA29" s="193"/>
      <c r="EB29" s="193"/>
      <c r="EC29" s="193"/>
      <c r="ED29" s="193"/>
      <c r="EE29" s="193"/>
      <c r="EF29" s="193"/>
      <c r="EG29" s="193"/>
      <c r="EH29" s="193"/>
      <c r="EI29" s="193"/>
      <c r="EJ29" s="193"/>
      <c r="EK29" s="193"/>
      <c r="EL29" s="193"/>
      <c r="EM29" s="193"/>
      <c r="EN29" s="193"/>
      <c r="EO29" s="193"/>
      <c r="EP29" s="193"/>
      <c r="EQ29" s="193"/>
      <c r="ER29" s="193"/>
      <c r="ES29" s="193"/>
      <c r="ET29" s="193"/>
      <c r="EU29" s="193"/>
      <c r="EV29" s="193"/>
      <c r="EW29" s="193"/>
      <c r="EX29" s="193"/>
      <c r="EY29" s="193"/>
      <c r="EZ29" s="194"/>
      <c r="FA29" s="191">
        <f>IF('入力票5'!BN25="","",'入力票5'!BN25)</f>
      </c>
      <c r="FB29" s="191"/>
      <c r="FC29" s="191"/>
      <c r="FD29" s="191"/>
      <c r="FE29" s="191"/>
      <c r="FF29" s="191"/>
      <c r="FG29" s="191"/>
      <c r="FH29" s="191"/>
      <c r="FI29" s="191"/>
      <c r="FJ29" s="191"/>
      <c r="FK29" s="191"/>
      <c r="FL29" s="191"/>
      <c r="FM29" s="24"/>
      <c r="FN29" s="24"/>
      <c r="FO29" s="24"/>
      <c r="FP29" s="24"/>
      <c r="FQ29" s="24"/>
      <c r="FR29" s="24"/>
      <c r="FS29" s="32"/>
    </row>
    <row r="30" spans="1:175" ht="11.25" customHeight="1">
      <c r="A30" s="53" t="s">
        <v>35</v>
      </c>
      <c r="B30" s="54"/>
      <c r="C30" s="54"/>
      <c r="D30" s="54"/>
      <c r="E30" s="54"/>
      <c r="F30" s="253" t="s">
        <v>36</v>
      </c>
      <c r="G30" s="253"/>
      <c r="H30" s="253"/>
      <c r="I30" s="253"/>
      <c r="J30" s="253"/>
      <c r="K30" s="253"/>
      <c r="L30" s="253"/>
      <c r="M30" s="253"/>
      <c r="N30" s="253"/>
      <c r="O30" s="253"/>
      <c r="P30" s="253"/>
      <c r="Q30" s="253"/>
      <c r="R30" s="253"/>
      <c r="S30" s="253"/>
      <c r="T30" s="253"/>
      <c r="U30" s="253"/>
      <c r="V30" s="253"/>
      <c r="W30" s="253"/>
      <c r="X30" s="253"/>
      <c r="Y30" s="253"/>
      <c r="Z30" s="253"/>
      <c r="AA30" s="253"/>
      <c r="AB30" s="254"/>
      <c r="AC30" s="190">
        <f>c!D168</f>
      </c>
      <c r="AD30" s="190"/>
      <c r="AE30" s="190"/>
      <c r="AF30" s="190"/>
      <c r="AG30" s="190"/>
      <c r="AH30" s="190"/>
      <c r="AI30" s="190"/>
      <c r="AJ30" s="190"/>
      <c r="AK30" s="190"/>
      <c r="AL30" s="190"/>
      <c r="AM30" s="190">
        <f>c!B19</f>
      </c>
      <c r="AN30" s="190"/>
      <c r="AO30" s="190"/>
      <c r="AP30" s="190"/>
      <c r="AQ30" s="190"/>
      <c r="AR30" s="190"/>
      <c r="AS30" s="190"/>
      <c r="AT30" s="190"/>
      <c r="AU30" s="190"/>
      <c r="AV30" s="190"/>
      <c r="AW30" s="190"/>
      <c r="AX30" s="190"/>
      <c r="AY30" s="190"/>
      <c r="AZ30" s="190"/>
      <c r="BA30" s="190">
        <f>c!D19</f>
      </c>
      <c r="BB30" s="190"/>
      <c r="BC30" s="190"/>
      <c r="BD30" s="190"/>
      <c r="BE30" s="190"/>
      <c r="BF30" s="190"/>
      <c r="BG30" s="190"/>
      <c r="BH30" s="190">
        <f>c!P64</f>
      </c>
      <c r="BI30" s="190"/>
      <c r="BJ30" s="190"/>
      <c r="BK30" s="190"/>
      <c r="BL30" s="190"/>
      <c r="BM30" s="190"/>
      <c r="BN30" s="190"/>
      <c r="BO30" s="190"/>
      <c r="BP30" s="190"/>
      <c r="BQ30" s="190"/>
      <c r="BR30" s="190"/>
      <c r="BS30" s="190"/>
      <c r="BT30" s="190"/>
      <c r="BU30" s="190"/>
      <c r="BV30" s="246">
        <f>c!B64</f>
      </c>
      <c r="BW30" s="198"/>
      <c r="BX30" s="198"/>
      <c r="BY30" s="198"/>
      <c r="BZ30" s="198"/>
      <c r="CA30" s="198"/>
      <c r="CB30" s="217">
        <f>c!C64</f>
      </c>
      <c r="CC30" s="217"/>
      <c r="CD30" s="217"/>
      <c r="CE30" s="217"/>
      <c r="CF30" s="217"/>
      <c r="CG30" s="217"/>
      <c r="CH30" s="198">
        <f>c!D64</f>
      </c>
      <c r="CI30" s="198"/>
      <c r="CJ30" s="198"/>
      <c r="CK30" s="198"/>
      <c r="CL30" s="198"/>
      <c r="CM30" s="198"/>
      <c r="CN30" s="198">
        <f>c!E64</f>
      </c>
      <c r="CO30" s="198"/>
      <c r="CP30" s="198"/>
      <c r="CQ30" s="198"/>
      <c r="CR30" s="198"/>
      <c r="CS30" s="198"/>
      <c r="CT30" s="198">
        <f>c!F64</f>
      </c>
      <c r="CU30" s="198"/>
      <c r="CV30" s="198"/>
      <c r="CW30" s="198"/>
      <c r="CX30" s="198"/>
      <c r="CY30" s="198"/>
      <c r="CZ30" s="198">
        <f>c!G64</f>
      </c>
      <c r="DA30" s="198"/>
      <c r="DB30" s="198"/>
      <c r="DC30" s="198"/>
      <c r="DD30" s="198"/>
      <c r="DE30" s="207"/>
      <c r="DF30" s="190">
        <f>c!T64</f>
      </c>
      <c r="DG30" s="190"/>
      <c r="DH30" s="190"/>
      <c r="DI30" s="190"/>
      <c r="DJ30" s="190"/>
      <c r="DK30" s="190"/>
      <c r="DL30" s="190"/>
      <c r="DN30" s="53"/>
      <c r="DO30" s="54"/>
      <c r="DP30" s="195" t="s">
        <v>434</v>
      </c>
      <c r="DQ30" s="195"/>
      <c r="DR30" s="195"/>
      <c r="DS30" s="195"/>
      <c r="DT30" s="195"/>
      <c r="DU30" s="195"/>
      <c r="DV30" s="195"/>
      <c r="DW30" s="195"/>
      <c r="DX30" s="195"/>
      <c r="DY30" s="195"/>
      <c r="DZ30" s="195"/>
      <c r="EA30" s="195"/>
      <c r="EB30" s="195"/>
      <c r="EC30" s="195"/>
      <c r="ED30" s="195"/>
      <c r="EE30" s="195"/>
      <c r="EF30" s="195"/>
      <c r="EG30" s="195"/>
      <c r="EH30" s="195"/>
      <c r="EI30" s="195"/>
      <c r="EJ30" s="195"/>
      <c r="EK30" s="195"/>
      <c r="EL30" s="195"/>
      <c r="EM30" s="195"/>
      <c r="EN30" s="195"/>
      <c r="EO30" s="195"/>
      <c r="EP30" s="195"/>
      <c r="EQ30" s="195"/>
      <c r="ER30" s="195"/>
      <c r="ES30" s="195"/>
      <c r="ET30" s="195"/>
      <c r="EU30" s="195"/>
      <c r="EV30" s="195"/>
      <c r="EW30" s="195"/>
      <c r="EX30" s="195"/>
      <c r="EY30" s="195"/>
      <c r="EZ30" s="196"/>
      <c r="FA30" s="197">
        <f>IF('入力票5'!BN27="","",IF('入力票5'!BN27=1,"えるぼし(第１段階)",IF('入力票5'!BN27=2,"えるぼし(第２段階)",IF('入力票5'!BN27=3,"えるぼし(第３段階)",IF('入力票5'!BN27=4,"プラチナえるぼし",IF('入力票5'!BN27=5,"非該当"))))))</f>
      </c>
      <c r="FB30" s="197"/>
      <c r="FC30" s="197"/>
      <c r="FD30" s="197"/>
      <c r="FE30" s="197"/>
      <c r="FF30" s="197"/>
      <c r="FG30" s="197"/>
      <c r="FH30" s="197"/>
      <c r="FI30" s="197"/>
      <c r="FJ30" s="197"/>
      <c r="FK30" s="197"/>
      <c r="FL30" s="197"/>
      <c r="FM30" s="24"/>
      <c r="FN30" s="24"/>
      <c r="FO30" s="24"/>
      <c r="FP30" s="24"/>
      <c r="FQ30" s="24"/>
      <c r="FR30" s="24"/>
      <c r="FS30" s="32"/>
    </row>
    <row r="31" spans="1:175" ht="11.25" customHeight="1">
      <c r="A31" s="53" t="s">
        <v>37</v>
      </c>
      <c r="B31" s="54"/>
      <c r="C31" s="54"/>
      <c r="D31" s="54"/>
      <c r="E31" s="54"/>
      <c r="F31" s="253" t="s">
        <v>38</v>
      </c>
      <c r="G31" s="253"/>
      <c r="H31" s="253"/>
      <c r="I31" s="253"/>
      <c r="J31" s="253"/>
      <c r="K31" s="253"/>
      <c r="L31" s="253"/>
      <c r="M31" s="253"/>
      <c r="N31" s="253"/>
      <c r="O31" s="253"/>
      <c r="P31" s="253"/>
      <c r="Q31" s="253"/>
      <c r="R31" s="253"/>
      <c r="S31" s="253"/>
      <c r="T31" s="253"/>
      <c r="U31" s="253"/>
      <c r="V31" s="253"/>
      <c r="W31" s="253"/>
      <c r="X31" s="253"/>
      <c r="Y31" s="253"/>
      <c r="Z31" s="253"/>
      <c r="AA31" s="253"/>
      <c r="AB31" s="254"/>
      <c r="AC31" s="190">
        <f>c!D169</f>
      </c>
      <c r="AD31" s="190"/>
      <c r="AE31" s="190"/>
      <c r="AF31" s="190"/>
      <c r="AG31" s="190"/>
      <c r="AH31" s="190"/>
      <c r="AI31" s="190"/>
      <c r="AJ31" s="190"/>
      <c r="AK31" s="190"/>
      <c r="AL31" s="190"/>
      <c r="AM31" s="190">
        <f>c!B20</f>
      </c>
      <c r="AN31" s="190"/>
      <c r="AO31" s="190"/>
      <c r="AP31" s="190"/>
      <c r="AQ31" s="190"/>
      <c r="AR31" s="190"/>
      <c r="AS31" s="190"/>
      <c r="AT31" s="190"/>
      <c r="AU31" s="190"/>
      <c r="AV31" s="190"/>
      <c r="AW31" s="190"/>
      <c r="AX31" s="190"/>
      <c r="AY31" s="190"/>
      <c r="AZ31" s="190"/>
      <c r="BA31" s="190">
        <f>c!D20</f>
      </c>
      <c r="BB31" s="190"/>
      <c r="BC31" s="190"/>
      <c r="BD31" s="190"/>
      <c r="BE31" s="190"/>
      <c r="BF31" s="190"/>
      <c r="BG31" s="190"/>
      <c r="BH31" s="190">
        <f>c!P65</f>
      </c>
      <c r="BI31" s="190"/>
      <c r="BJ31" s="190"/>
      <c r="BK31" s="190"/>
      <c r="BL31" s="190"/>
      <c r="BM31" s="190"/>
      <c r="BN31" s="190"/>
      <c r="BO31" s="190"/>
      <c r="BP31" s="190"/>
      <c r="BQ31" s="190"/>
      <c r="BR31" s="190"/>
      <c r="BS31" s="190"/>
      <c r="BT31" s="190"/>
      <c r="BU31" s="190"/>
      <c r="BV31" s="246">
        <f>c!B65</f>
      </c>
      <c r="BW31" s="198"/>
      <c r="BX31" s="198"/>
      <c r="BY31" s="198"/>
      <c r="BZ31" s="198"/>
      <c r="CA31" s="198"/>
      <c r="CB31" s="217">
        <f>c!C65</f>
      </c>
      <c r="CC31" s="217"/>
      <c r="CD31" s="217"/>
      <c r="CE31" s="217"/>
      <c r="CF31" s="217"/>
      <c r="CG31" s="217"/>
      <c r="CH31" s="198">
        <f>c!D65</f>
      </c>
      <c r="CI31" s="198"/>
      <c r="CJ31" s="198"/>
      <c r="CK31" s="198"/>
      <c r="CL31" s="198"/>
      <c r="CM31" s="198"/>
      <c r="CN31" s="198">
        <f>c!E65</f>
      </c>
      <c r="CO31" s="198"/>
      <c r="CP31" s="198"/>
      <c r="CQ31" s="198"/>
      <c r="CR31" s="198"/>
      <c r="CS31" s="198"/>
      <c r="CT31" s="198">
        <f>c!F65</f>
      </c>
      <c r="CU31" s="198"/>
      <c r="CV31" s="198"/>
      <c r="CW31" s="198"/>
      <c r="CX31" s="198"/>
      <c r="CY31" s="198"/>
      <c r="CZ31" s="198">
        <f>c!G65</f>
      </c>
      <c r="DA31" s="198"/>
      <c r="DB31" s="198"/>
      <c r="DC31" s="198"/>
      <c r="DD31" s="198"/>
      <c r="DE31" s="207"/>
      <c r="DF31" s="190">
        <f>c!T65</f>
      </c>
      <c r="DG31" s="190"/>
      <c r="DH31" s="190"/>
      <c r="DI31" s="190"/>
      <c r="DJ31" s="190"/>
      <c r="DK31" s="190"/>
      <c r="DL31" s="190"/>
      <c r="DN31" s="53"/>
      <c r="DO31" s="54"/>
      <c r="DP31" s="195" t="s">
        <v>436</v>
      </c>
      <c r="DQ31" s="195"/>
      <c r="DR31" s="195"/>
      <c r="DS31" s="195"/>
      <c r="DT31" s="195"/>
      <c r="DU31" s="195"/>
      <c r="DV31" s="195"/>
      <c r="DW31" s="195"/>
      <c r="DX31" s="195"/>
      <c r="DY31" s="195"/>
      <c r="DZ31" s="195"/>
      <c r="EA31" s="195"/>
      <c r="EB31" s="195"/>
      <c r="EC31" s="195"/>
      <c r="ED31" s="195"/>
      <c r="EE31" s="195"/>
      <c r="EF31" s="195"/>
      <c r="EG31" s="195"/>
      <c r="EH31" s="195"/>
      <c r="EI31" s="195"/>
      <c r="EJ31" s="195"/>
      <c r="EK31" s="195"/>
      <c r="EL31" s="195"/>
      <c r="EM31" s="195"/>
      <c r="EN31" s="195"/>
      <c r="EO31" s="195"/>
      <c r="EP31" s="195"/>
      <c r="EQ31" s="195"/>
      <c r="ER31" s="195"/>
      <c r="ES31" s="195"/>
      <c r="ET31" s="195"/>
      <c r="EU31" s="195"/>
      <c r="EV31" s="195"/>
      <c r="EW31" s="195"/>
      <c r="EX31" s="195"/>
      <c r="EY31" s="195"/>
      <c r="EZ31" s="196"/>
      <c r="FA31" s="197">
        <f>IF('入力票5'!BN33="","",IF('入力票5'!BN33=1,"くるみん",IF('入力票5'!BN33=2,"トライくるみん",IF('入力票5'!BN33=3,"プラチナくるみん",IF('入力票5'!BN33=4,"非該当")))))</f>
      </c>
      <c r="FB31" s="197"/>
      <c r="FC31" s="197"/>
      <c r="FD31" s="197"/>
      <c r="FE31" s="197"/>
      <c r="FF31" s="197"/>
      <c r="FG31" s="197"/>
      <c r="FH31" s="197"/>
      <c r="FI31" s="197"/>
      <c r="FJ31" s="197"/>
      <c r="FK31" s="197"/>
      <c r="FL31" s="197"/>
      <c r="FM31" s="24"/>
      <c r="FN31" s="24"/>
      <c r="FO31" s="24"/>
      <c r="FP31" s="24"/>
      <c r="FQ31" s="24"/>
      <c r="FR31" s="24"/>
      <c r="FS31" s="32"/>
    </row>
    <row r="32" spans="1:175" ht="11.25" customHeight="1">
      <c r="A32" s="53" t="s">
        <v>39</v>
      </c>
      <c r="B32" s="54"/>
      <c r="C32" s="54"/>
      <c r="D32" s="54"/>
      <c r="E32" s="54"/>
      <c r="F32" s="253" t="s">
        <v>40</v>
      </c>
      <c r="G32" s="253"/>
      <c r="H32" s="253"/>
      <c r="I32" s="253"/>
      <c r="J32" s="253"/>
      <c r="K32" s="253"/>
      <c r="L32" s="253"/>
      <c r="M32" s="253"/>
      <c r="N32" s="253"/>
      <c r="O32" s="253"/>
      <c r="P32" s="253"/>
      <c r="Q32" s="253"/>
      <c r="R32" s="253"/>
      <c r="S32" s="253"/>
      <c r="T32" s="253"/>
      <c r="U32" s="253"/>
      <c r="V32" s="253"/>
      <c r="W32" s="253"/>
      <c r="X32" s="253"/>
      <c r="Y32" s="253"/>
      <c r="Z32" s="253"/>
      <c r="AA32" s="253"/>
      <c r="AB32" s="254"/>
      <c r="AC32" s="190">
        <f>c!D170</f>
      </c>
      <c r="AD32" s="190"/>
      <c r="AE32" s="190"/>
      <c r="AF32" s="190"/>
      <c r="AG32" s="190"/>
      <c r="AH32" s="190"/>
      <c r="AI32" s="190"/>
      <c r="AJ32" s="190"/>
      <c r="AK32" s="190"/>
      <c r="AL32" s="190"/>
      <c r="AM32" s="190">
        <f>c!B21</f>
      </c>
      <c r="AN32" s="190"/>
      <c r="AO32" s="190"/>
      <c r="AP32" s="190"/>
      <c r="AQ32" s="190"/>
      <c r="AR32" s="190"/>
      <c r="AS32" s="190"/>
      <c r="AT32" s="190"/>
      <c r="AU32" s="190"/>
      <c r="AV32" s="190"/>
      <c r="AW32" s="190"/>
      <c r="AX32" s="190"/>
      <c r="AY32" s="190"/>
      <c r="AZ32" s="190"/>
      <c r="BA32" s="190">
        <f>c!D21</f>
      </c>
      <c r="BB32" s="190"/>
      <c r="BC32" s="190"/>
      <c r="BD32" s="190"/>
      <c r="BE32" s="190"/>
      <c r="BF32" s="190"/>
      <c r="BG32" s="190"/>
      <c r="BH32" s="190">
        <f>c!P66</f>
      </c>
      <c r="BI32" s="190"/>
      <c r="BJ32" s="190"/>
      <c r="BK32" s="190"/>
      <c r="BL32" s="190"/>
      <c r="BM32" s="190"/>
      <c r="BN32" s="190"/>
      <c r="BO32" s="190"/>
      <c r="BP32" s="190"/>
      <c r="BQ32" s="190"/>
      <c r="BR32" s="190"/>
      <c r="BS32" s="190"/>
      <c r="BT32" s="190"/>
      <c r="BU32" s="190"/>
      <c r="BV32" s="246">
        <f>c!B66</f>
      </c>
      <c r="BW32" s="198"/>
      <c r="BX32" s="198"/>
      <c r="BY32" s="198"/>
      <c r="BZ32" s="198"/>
      <c r="CA32" s="198"/>
      <c r="CB32" s="217">
        <f>c!C66</f>
      </c>
      <c r="CC32" s="217"/>
      <c r="CD32" s="217"/>
      <c r="CE32" s="217"/>
      <c r="CF32" s="217"/>
      <c r="CG32" s="217"/>
      <c r="CH32" s="198">
        <f>c!D66</f>
      </c>
      <c r="CI32" s="198"/>
      <c r="CJ32" s="198"/>
      <c r="CK32" s="198"/>
      <c r="CL32" s="198"/>
      <c r="CM32" s="198"/>
      <c r="CN32" s="198">
        <f>c!E66</f>
      </c>
      <c r="CO32" s="198"/>
      <c r="CP32" s="198"/>
      <c r="CQ32" s="198"/>
      <c r="CR32" s="198"/>
      <c r="CS32" s="198"/>
      <c r="CT32" s="198">
        <f>c!F66</f>
      </c>
      <c r="CU32" s="198"/>
      <c r="CV32" s="198"/>
      <c r="CW32" s="198"/>
      <c r="CX32" s="198"/>
      <c r="CY32" s="198"/>
      <c r="CZ32" s="198">
        <f>c!G66</f>
      </c>
      <c r="DA32" s="198"/>
      <c r="DB32" s="198"/>
      <c r="DC32" s="198"/>
      <c r="DD32" s="198"/>
      <c r="DE32" s="207"/>
      <c r="DF32" s="190">
        <f>c!T66</f>
      </c>
      <c r="DG32" s="190"/>
      <c r="DH32" s="190"/>
      <c r="DI32" s="190"/>
      <c r="DJ32" s="190"/>
      <c r="DK32" s="190"/>
      <c r="DL32" s="190"/>
      <c r="DN32" s="65"/>
      <c r="DO32" s="66"/>
      <c r="DP32" s="205" t="s">
        <v>435</v>
      </c>
      <c r="DQ32" s="205"/>
      <c r="DR32" s="205"/>
      <c r="DS32" s="205"/>
      <c r="DT32" s="205"/>
      <c r="DU32" s="205"/>
      <c r="DV32" s="205"/>
      <c r="DW32" s="205"/>
      <c r="DX32" s="205"/>
      <c r="DY32" s="205"/>
      <c r="DZ32" s="205"/>
      <c r="EA32" s="205"/>
      <c r="EB32" s="205"/>
      <c r="EC32" s="205"/>
      <c r="ED32" s="205"/>
      <c r="EE32" s="205"/>
      <c r="EF32" s="205"/>
      <c r="EG32" s="205"/>
      <c r="EH32" s="205"/>
      <c r="EI32" s="205"/>
      <c r="EJ32" s="205"/>
      <c r="EK32" s="205"/>
      <c r="EL32" s="205"/>
      <c r="EM32" s="205"/>
      <c r="EN32" s="205"/>
      <c r="EO32" s="205"/>
      <c r="EP32" s="205"/>
      <c r="EQ32" s="205"/>
      <c r="ER32" s="205"/>
      <c r="ES32" s="205"/>
      <c r="ET32" s="205"/>
      <c r="EU32" s="205"/>
      <c r="EV32" s="205"/>
      <c r="EW32" s="205"/>
      <c r="EX32" s="205"/>
      <c r="EY32" s="205"/>
      <c r="EZ32" s="206"/>
      <c r="FA32" s="192">
        <f>IF('入力票5'!BN38="","",IF('入力票5'!BN38=1,"ユースエール",IF('入力票5'!BN38=2,"非該当")))</f>
      </c>
      <c r="FB32" s="192"/>
      <c r="FC32" s="192"/>
      <c r="FD32" s="192"/>
      <c r="FE32" s="192"/>
      <c r="FF32" s="192"/>
      <c r="FG32" s="192"/>
      <c r="FH32" s="192"/>
      <c r="FI32" s="192"/>
      <c r="FJ32" s="192"/>
      <c r="FK32" s="192"/>
      <c r="FL32" s="192"/>
      <c r="FM32" s="24"/>
      <c r="FN32" s="24"/>
      <c r="FO32" s="24"/>
      <c r="FP32" s="24"/>
      <c r="FQ32" s="24"/>
      <c r="FR32" s="24"/>
      <c r="FS32" s="32"/>
    </row>
    <row r="33" spans="1:175" ht="11.25" customHeight="1">
      <c r="A33" s="53" t="s">
        <v>41</v>
      </c>
      <c r="B33" s="54"/>
      <c r="C33" s="54"/>
      <c r="D33" s="54"/>
      <c r="E33" s="54"/>
      <c r="F33" s="253" t="s">
        <v>42</v>
      </c>
      <c r="G33" s="253"/>
      <c r="H33" s="253"/>
      <c r="I33" s="253"/>
      <c r="J33" s="253"/>
      <c r="K33" s="253"/>
      <c r="L33" s="253"/>
      <c r="M33" s="253"/>
      <c r="N33" s="253"/>
      <c r="O33" s="253"/>
      <c r="P33" s="253"/>
      <c r="Q33" s="253"/>
      <c r="R33" s="253"/>
      <c r="S33" s="253"/>
      <c r="T33" s="253"/>
      <c r="U33" s="253"/>
      <c r="V33" s="253"/>
      <c r="W33" s="253"/>
      <c r="X33" s="253"/>
      <c r="Y33" s="253"/>
      <c r="Z33" s="253"/>
      <c r="AA33" s="253"/>
      <c r="AB33" s="254"/>
      <c r="AC33" s="190">
        <f>c!D171</f>
      </c>
      <c r="AD33" s="190"/>
      <c r="AE33" s="190"/>
      <c r="AF33" s="190"/>
      <c r="AG33" s="190"/>
      <c r="AH33" s="190"/>
      <c r="AI33" s="190"/>
      <c r="AJ33" s="190"/>
      <c r="AK33" s="190"/>
      <c r="AL33" s="190"/>
      <c r="AM33" s="190">
        <f>c!B22</f>
      </c>
      <c r="AN33" s="190"/>
      <c r="AO33" s="190"/>
      <c r="AP33" s="190"/>
      <c r="AQ33" s="190"/>
      <c r="AR33" s="190"/>
      <c r="AS33" s="190"/>
      <c r="AT33" s="190"/>
      <c r="AU33" s="190"/>
      <c r="AV33" s="190"/>
      <c r="AW33" s="190"/>
      <c r="AX33" s="190"/>
      <c r="AY33" s="190"/>
      <c r="AZ33" s="190"/>
      <c r="BA33" s="190">
        <f>c!D22</f>
      </c>
      <c r="BB33" s="190"/>
      <c r="BC33" s="190"/>
      <c r="BD33" s="190"/>
      <c r="BE33" s="190"/>
      <c r="BF33" s="190"/>
      <c r="BG33" s="190"/>
      <c r="BH33" s="190">
        <f>c!P67</f>
      </c>
      <c r="BI33" s="190"/>
      <c r="BJ33" s="190"/>
      <c r="BK33" s="190"/>
      <c r="BL33" s="190"/>
      <c r="BM33" s="190"/>
      <c r="BN33" s="190"/>
      <c r="BO33" s="190"/>
      <c r="BP33" s="190"/>
      <c r="BQ33" s="190"/>
      <c r="BR33" s="190"/>
      <c r="BS33" s="190"/>
      <c r="BT33" s="190"/>
      <c r="BU33" s="190"/>
      <c r="BV33" s="246">
        <f>c!B67</f>
      </c>
      <c r="BW33" s="198"/>
      <c r="BX33" s="198"/>
      <c r="BY33" s="198"/>
      <c r="BZ33" s="198"/>
      <c r="CA33" s="198"/>
      <c r="CB33" s="217">
        <f>c!C67</f>
      </c>
      <c r="CC33" s="217"/>
      <c r="CD33" s="217"/>
      <c r="CE33" s="217"/>
      <c r="CF33" s="217"/>
      <c r="CG33" s="217"/>
      <c r="CH33" s="198">
        <f>c!D67</f>
      </c>
      <c r="CI33" s="198"/>
      <c r="CJ33" s="198"/>
      <c r="CK33" s="198"/>
      <c r="CL33" s="198"/>
      <c r="CM33" s="198"/>
      <c r="CN33" s="198">
        <f>c!E67</f>
      </c>
      <c r="CO33" s="198"/>
      <c r="CP33" s="198"/>
      <c r="CQ33" s="198"/>
      <c r="CR33" s="198"/>
      <c r="CS33" s="198"/>
      <c r="CT33" s="198">
        <f>c!F67</f>
      </c>
      <c r="CU33" s="198"/>
      <c r="CV33" s="198"/>
      <c r="CW33" s="198"/>
      <c r="CX33" s="198"/>
      <c r="CY33" s="198"/>
      <c r="CZ33" s="198">
        <f>c!G67</f>
      </c>
      <c r="DA33" s="198"/>
      <c r="DB33" s="198"/>
      <c r="DC33" s="198"/>
      <c r="DD33" s="198"/>
      <c r="DE33" s="207"/>
      <c r="DF33" s="190">
        <f>c!T67</f>
      </c>
      <c r="DG33" s="190"/>
      <c r="DH33" s="190"/>
      <c r="DI33" s="190"/>
      <c r="DJ33" s="190"/>
      <c r="DK33" s="190"/>
      <c r="DL33" s="190"/>
      <c r="DN33" s="292" t="s">
        <v>511</v>
      </c>
      <c r="DO33" s="293"/>
      <c r="DP33" s="293"/>
      <c r="DQ33" s="293"/>
      <c r="DR33" s="293"/>
      <c r="DS33" s="293"/>
      <c r="DT33" s="293"/>
      <c r="DU33" s="293"/>
      <c r="DV33" s="293"/>
      <c r="DW33" s="293"/>
      <c r="DX33" s="293"/>
      <c r="DY33" s="293"/>
      <c r="DZ33" s="293"/>
      <c r="EA33" s="293"/>
      <c r="EB33" s="293"/>
      <c r="EC33" s="293"/>
      <c r="ED33" s="293"/>
      <c r="EE33" s="293"/>
      <c r="EF33" s="293"/>
      <c r="EG33" s="293"/>
      <c r="EH33" s="293"/>
      <c r="EI33" s="293"/>
      <c r="EJ33" s="293"/>
      <c r="EK33" s="293"/>
      <c r="EL33" s="293"/>
      <c r="EM33" s="293"/>
      <c r="EN33" s="293"/>
      <c r="EO33" s="293"/>
      <c r="EP33" s="293"/>
      <c r="EQ33" s="293"/>
      <c r="ER33" s="293"/>
      <c r="ES33" s="293"/>
      <c r="ET33" s="293"/>
      <c r="EU33" s="293"/>
      <c r="EV33" s="293"/>
      <c r="EW33" s="293"/>
      <c r="EX33" s="293"/>
      <c r="EY33" s="293"/>
      <c r="EZ33" s="293"/>
      <c r="FA33" s="293"/>
      <c r="FB33" s="293"/>
      <c r="FC33" s="293"/>
      <c r="FD33" s="293"/>
      <c r="FE33" s="293"/>
      <c r="FF33" s="293"/>
      <c r="FG33" s="20"/>
      <c r="FH33" s="20"/>
      <c r="FI33" s="20"/>
      <c r="FJ33" s="20"/>
      <c r="FK33" s="20"/>
      <c r="FL33" s="20"/>
      <c r="FM33" s="287">
        <f>c!B104</f>
      </c>
      <c r="FN33" s="287"/>
      <c r="FO33" s="287"/>
      <c r="FP33" s="287"/>
      <c r="FQ33" s="287"/>
      <c r="FR33" s="287"/>
      <c r="FS33" s="288"/>
    </row>
    <row r="34" spans="1:175" ht="11.25" customHeight="1">
      <c r="A34" s="53" t="s">
        <v>43</v>
      </c>
      <c r="B34" s="54"/>
      <c r="C34" s="54"/>
      <c r="D34" s="54"/>
      <c r="E34" s="54"/>
      <c r="F34" s="253" t="s">
        <v>44</v>
      </c>
      <c r="G34" s="253"/>
      <c r="H34" s="253"/>
      <c r="I34" s="253"/>
      <c r="J34" s="253"/>
      <c r="K34" s="253"/>
      <c r="L34" s="253"/>
      <c r="M34" s="253"/>
      <c r="N34" s="253"/>
      <c r="O34" s="253"/>
      <c r="P34" s="253"/>
      <c r="Q34" s="253"/>
      <c r="R34" s="253"/>
      <c r="S34" s="253"/>
      <c r="T34" s="253"/>
      <c r="U34" s="253"/>
      <c r="V34" s="253"/>
      <c r="W34" s="253"/>
      <c r="X34" s="253"/>
      <c r="Y34" s="253"/>
      <c r="Z34" s="253"/>
      <c r="AA34" s="253"/>
      <c r="AB34" s="254"/>
      <c r="AC34" s="190">
        <f>c!D172</f>
      </c>
      <c r="AD34" s="190"/>
      <c r="AE34" s="190"/>
      <c r="AF34" s="190"/>
      <c r="AG34" s="190"/>
      <c r="AH34" s="190"/>
      <c r="AI34" s="190"/>
      <c r="AJ34" s="190"/>
      <c r="AK34" s="190"/>
      <c r="AL34" s="190"/>
      <c r="AM34" s="190">
        <f>c!B23</f>
      </c>
      <c r="AN34" s="190"/>
      <c r="AO34" s="190"/>
      <c r="AP34" s="190"/>
      <c r="AQ34" s="190"/>
      <c r="AR34" s="190"/>
      <c r="AS34" s="190"/>
      <c r="AT34" s="190"/>
      <c r="AU34" s="190"/>
      <c r="AV34" s="190"/>
      <c r="AW34" s="190"/>
      <c r="AX34" s="190"/>
      <c r="AY34" s="190"/>
      <c r="AZ34" s="190"/>
      <c r="BA34" s="190">
        <f>c!D23</f>
      </c>
      <c r="BB34" s="190"/>
      <c r="BC34" s="190"/>
      <c r="BD34" s="190"/>
      <c r="BE34" s="190"/>
      <c r="BF34" s="190"/>
      <c r="BG34" s="190"/>
      <c r="BH34" s="190">
        <f>c!P68</f>
      </c>
      <c r="BI34" s="190"/>
      <c r="BJ34" s="190"/>
      <c r="BK34" s="190"/>
      <c r="BL34" s="190"/>
      <c r="BM34" s="190"/>
      <c r="BN34" s="190"/>
      <c r="BO34" s="190"/>
      <c r="BP34" s="190"/>
      <c r="BQ34" s="190"/>
      <c r="BR34" s="190"/>
      <c r="BS34" s="190"/>
      <c r="BT34" s="190"/>
      <c r="BU34" s="190"/>
      <c r="BV34" s="246">
        <f>c!B68</f>
      </c>
      <c r="BW34" s="198"/>
      <c r="BX34" s="198"/>
      <c r="BY34" s="198"/>
      <c r="BZ34" s="198"/>
      <c r="CA34" s="198"/>
      <c r="CB34" s="217">
        <f>c!C68</f>
      </c>
      <c r="CC34" s="217"/>
      <c r="CD34" s="217"/>
      <c r="CE34" s="217"/>
      <c r="CF34" s="217"/>
      <c r="CG34" s="217"/>
      <c r="CH34" s="198">
        <f>c!D68</f>
      </c>
      <c r="CI34" s="198"/>
      <c r="CJ34" s="198"/>
      <c r="CK34" s="198"/>
      <c r="CL34" s="198"/>
      <c r="CM34" s="198"/>
      <c r="CN34" s="198">
        <f>c!E68</f>
      </c>
      <c r="CO34" s="198"/>
      <c r="CP34" s="198"/>
      <c r="CQ34" s="198"/>
      <c r="CR34" s="198"/>
      <c r="CS34" s="198"/>
      <c r="CT34" s="198">
        <f>c!F68</f>
      </c>
      <c r="CU34" s="198"/>
      <c r="CV34" s="198"/>
      <c r="CW34" s="198"/>
      <c r="CX34" s="198"/>
      <c r="CY34" s="198"/>
      <c r="CZ34" s="198">
        <f>c!G68</f>
      </c>
      <c r="DA34" s="198"/>
      <c r="DB34" s="198"/>
      <c r="DC34" s="198"/>
      <c r="DD34" s="198"/>
      <c r="DE34" s="207"/>
      <c r="DF34" s="190">
        <f>c!T68</f>
      </c>
      <c r="DG34" s="190"/>
      <c r="DH34" s="190"/>
      <c r="DI34" s="190"/>
      <c r="DJ34" s="190"/>
      <c r="DK34" s="190"/>
      <c r="DL34" s="190"/>
      <c r="DN34" s="55"/>
      <c r="DO34" s="56"/>
      <c r="DP34" s="294" t="s">
        <v>360</v>
      </c>
      <c r="DQ34" s="294"/>
      <c r="DR34" s="294"/>
      <c r="DS34" s="294"/>
      <c r="DT34" s="294"/>
      <c r="DU34" s="294"/>
      <c r="DV34" s="294"/>
      <c r="DW34" s="294"/>
      <c r="DX34" s="294"/>
      <c r="DY34" s="294"/>
      <c r="DZ34" s="294"/>
      <c r="EA34" s="294"/>
      <c r="EB34" s="294"/>
      <c r="EC34" s="294"/>
      <c r="ED34" s="294"/>
      <c r="EE34" s="294"/>
      <c r="EF34" s="294"/>
      <c r="EG34" s="294"/>
      <c r="EH34" s="294"/>
      <c r="EI34" s="294"/>
      <c r="EJ34" s="294"/>
      <c r="EK34" s="294"/>
      <c r="EL34" s="294"/>
      <c r="EM34" s="294"/>
      <c r="EN34" s="294"/>
      <c r="EO34" s="294"/>
      <c r="EP34" s="294"/>
      <c r="EQ34" s="294"/>
      <c r="ER34" s="294"/>
      <c r="ES34" s="294"/>
      <c r="ET34" s="294"/>
      <c r="EU34" s="294"/>
      <c r="EV34" s="294"/>
      <c r="EW34" s="294"/>
      <c r="EX34" s="294"/>
      <c r="EY34" s="294"/>
      <c r="EZ34" s="294"/>
      <c r="FA34" s="282">
        <f>IF('入力票5'!BN42="","",'入力票5'!BN42)</f>
      </c>
      <c r="FB34" s="282"/>
      <c r="FC34" s="282"/>
      <c r="FD34" s="282"/>
      <c r="FE34" s="282"/>
      <c r="FF34" s="282"/>
      <c r="FG34" s="282"/>
      <c r="FH34" s="282"/>
      <c r="FI34" s="282"/>
      <c r="FJ34" s="282"/>
      <c r="FK34" s="282"/>
      <c r="FL34" s="282"/>
      <c r="FM34" s="28"/>
      <c r="FN34" s="29"/>
      <c r="FO34" s="29"/>
      <c r="FP34" s="29"/>
      <c r="FQ34" s="29"/>
      <c r="FR34" s="29"/>
      <c r="FS34" s="30"/>
    </row>
    <row r="35" spans="1:175" ht="11.25" customHeight="1">
      <c r="A35" s="53" t="s">
        <v>45</v>
      </c>
      <c r="B35" s="54"/>
      <c r="C35" s="54"/>
      <c r="D35" s="54"/>
      <c r="E35" s="54"/>
      <c r="F35" s="253" t="s">
        <v>46</v>
      </c>
      <c r="G35" s="253"/>
      <c r="H35" s="253"/>
      <c r="I35" s="253"/>
      <c r="J35" s="253"/>
      <c r="K35" s="253"/>
      <c r="L35" s="253"/>
      <c r="M35" s="253"/>
      <c r="N35" s="253"/>
      <c r="O35" s="253"/>
      <c r="P35" s="253"/>
      <c r="Q35" s="253"/>
      <c r="R35" s="253"/>
      <c r="S35" s="253"/>
      <c r="T35" s="253"/>
      <c r="U35" s="253"/>
      <c r="V35" s="253"/>
      <c r="W35" s="253"/>
      <c r="X35" s="253"/>
      <c r="Y35" s="253"/>
      <c r="Z35" s="253"/>
      <c r="AA35" s="253"/>
      <c r="AB35" s="254"/>
      <c r="AC35" s="190">
        <f>c!D173</f>
      </c>
      <c r="AD35" s="190"/>
      <c r="AE35" s="190"/>
      <c r="AF35" s="190"/>
      <c r="AG35" s="190"/>
      <c r="AH35" s="190"/>
      <c r="AI35" s="190"/>
      <c r="AJ35" s="190"/>
      <c r="AK35" s="190"/>
      <c r="AL35" s="190"/>
      <c r="AM35" s="190">
        <f>c!B24</f>
      </c>
      <c r="AN35" s="190"/>
      <c r="AO35" s="190"/>
      <c r="AP35" s="190"/>
      <c r="AQ35" s="190"/>
      <c r="AR35" s="190"/>
      <c r="AS35" s="190"/>
      <c r="AT35" s="190"/>
      <c r="AU35" s="190"/>
      <c r="AV35" s="190"/>
      <c r="AW35" s="190"/>
      <c r="AX35" s="190"/>
      <c r="AY35" s="190"/>
      <c r="AZ35" s="190"/>
      <c r="BA35" s="190">
        <f>c!D24</f>
      </c>
      <c r="BB35" s="190"/>
      <c r="BC35" s="190"/>
      <c r="BD35" s="190"/>
      <c r="BE35" s="190"/>
      <c r="BF35" s="190"/>
      <c r="BG35" s="190"/>
      <c r="BH35" s="190">
        <f>c!P69</f>
      </c>
      <c r="BI35" s="190"/>
      <c r="BJ35" s="190"/>
      <c r="BK35" s="190"/>
      <c r="BL35" s="190"/>
      <c r="BM35" s="190"/>
      <c r="BN35" s="190"/>
      <c r="BO35" s="190"/>
      <c r="BP35" s="190"/>
      <c r="BQ35" s="190"/>
      <c r="BR35" s="190"/>
      <c r="BS35" s="190"/>
      <c r="BT35" s="190"/>
      <c r="BU35" s="190"/>
      <c r="BV35" s="246">
        <f>c!B69</f>
      </c>
      <c r="BW35" s="198"/>
      <c r="BX35" s="198"/>
      <c r="BY35" s="198"/>
      <c r="BZ35" s="198"/>
      <c r="CA35" s="198"/>
      <c r="CB35" s="217">
        <f>c!C69</f>
      </c>
      <c r="CC35" s="217"/>
      <c r="CD35" s="217"/>
      <c r="CE35" s="217"/>
      <c r="CF35" s="217"/>
      <c r="CG35" s="217"/>
      <c r="CH35" s="198">
        <f>c!D69</f>
      </c>
      <c r="CI35" s="198"/>
      <c r="CJ35" s="198"/>
      <c r="CK35" s="198"/>
      <c r="CL35" s="198"/>
      <c r="CM35" s="198"/>
      <c r="CN35" s="198">
        <f>c!E69</f>
      </c>
      <c r="CO35" s="198"/>
      <c r="CP35" s="198"/>
      <c r="CQ35" s="198"/>
      <c r="CR35" s="198"/>
      <c r="CS35" s="198"/>
      <c r="CT35" s="198">
        <f>c!F69</f>
      </c>
      <c r="CU35" s="198"/>
      <c r="CV35" s="198"/>
      <c r="CW35" s="198"/>
      <c r="CX35" s="198"/>
      <c r="CY35" s="198"/>
      <c r="CZ35" s="198">
        <f>c!G69</f>
      </c>
      <c r="DA35" s="198"/>
      <c r="DB35" s="198"/>
      <c r="DC35" s="198"/>
      <c r="DD35" s="198"/>
      <c r="DE35" s="207"/>
      <c r="DF35" s="190">
        <f>c!T69</f>
      </c>
      <c r="DG35" s="190"/>
      <c r="DH35" s="190"/>
      <c r="DI35" s="190"/>
      <c r="DJ35" s="190"/>
      <c r="DK35" s="190"/>
      <c r="DL35" s="190"/>
      <c r="DN35" s="65"/>
      <c r="DO35" s="66"/>
      <c r="DP35" s="329" t="s">
        <v>361</v>
      </c>
      <c r="DQ35" s="329"/>
      <c r="DR35" s="329"/>
      <c r="DS35" s="329"/>
      <c r="DT35" s="329"/>
      <c r="DU35" s="329"/>
      <c r="DV35" s="329"/>
      <c r="DW35" s="329"/>
      <c r="DX35" s="329"/>
      <c r="DY35" s="329"/>
      <c r="DZ35" s="329"/>
      <c r="EA35" s="329"/>
      <c r="EB35" s="329"/>
      <c r="EC35" s="329"/>
      <c r="ED35" s="329"/>
      <c r="EE35" s="329"/>
      <c r="EF35" s="329"/>
      <c r="EG35" s="329"/>
      <c r="EH35" s="329"/>
      <c r="EI35" s="329"/>
      <c r="EJ35" s="329"/>
      <c r="EK35" s="329"/>
      <c r="EL35" s="329"/>
      <c r="EM35" s="329"/>
      <c r="EN35" s="329"/>
      <c r="EO35" s="329"/>
      <c r="EP35" s="329"/>
      <c r="EQ35" s="329"/>
      <c r="ER35" s="329"/>
      <c r="ES35" s="329"/>
      <c r="ET35" s="329"/>
      <c r="EU35" s="329"/>
      <c r="EV35" s="329"/>
      <c r="EW35" s="329"/>
      <c r="EX35" s="329"/>
      <c r="EY35" s="329"/>
      <c r="EZ35" s="330"/>
      <c r="FA35" s="337">
        <f>IF('入力票5'!BN43="","",IF('入力票5'!BN43=1,"有","無"))</f>
      </c>
      <c r="FB35" s="337"/>
      <c r="FC35" s="337"/>
      <c r="FD35" s="337"/>
      <c r="FE35" s="337"/>
      <c r="FF35" s="337"/>
      <c r="FG35" s="337"/>
      <c r="FH35" s="337"/>
      <c r="FI35" s="337"/>
      <c r="FJ35" s="337"/>
      <c r="FK35" s="337"/>
      <c r="FL35" s="337"/>
      <c r="FM35" s="24"/>
      <c r="FN35" s="24"/>
      <c r="FO35" s="24"/>
      <c r="FP35" s="24"/>
      <c r="FQ35" s="24"/>
      <c r="FR35" s="24"/>
      <c r="FS35" s="32"/>
    </row>
    <row r="36" spans="1:175" ht="11.25" customHeight="1">
      <c r="A36" s="53" t="s">
        <v>47</v>
      </c>
      <c r="B36" s="54"/>
      <c r="C36" s="54"/>
      <c r="D36" s="54"/>
      <c r="E36" s="54"/>
      <c r="F36" s="253" t="s">
        <v>48</v>
      </c>
      <c r="G36" s="253"/>
      <c r="H36" s="253"/>
      <c r="I36" s="253"/>
      <c r="J36" s="253"/>
      <c r="K36" s="253"/>
      <c r="L36" s="253"/>
      <c r="M36" s="253"/>
      <c r="N36" s="253"/>
      <c r="O36" s="253"/>
      <c r="P36" s="253"/>
      <c r="Q36" s="253"/>
      <c r="R36" s="253"/>
      <c r="S36" s="253"/>
      <c r="T36" s="253"/>
      <c r="U36" s="253"/>
      <c r="V36" s="253"/>
      <c r="W36" s="253"/>
      <c r="X36" s="253"/>
      <c r="Y36" s="253"/>
      <c r="Z36" s="253"/>
      <c r="AA36" s="253"/>
      <c r="AB36" s="254"/>
      <c r="AC36" s="190">
        <f>c!D174</f>
      </c>
      <c r="AD36" s="190"/>
      <c r="AE36" s="190"/>
      <c r="AF36" s="190"/>
      <c r="AG36" s="190"/>
      <c r="AH36" s="190"/>
      <c r="AI36" s="190"/>
      <c r="AJ36" s="190"/>
      <c r="AK36" s="190"/>
      <c r="AL36" s="190"/>
      <c r="AM36" s="190">
        <f>c!B25</f>
      </c>
      <c r="AN36" s="190"/>
      <c r="AO36" s="190"/>
      <c r="AP36" s="190"/>
      <c r="AQ36" s="190"/>
      <c r="AR36" s="190"/>
      <c r="AS36" s="190"/>
      <c r="AT36" s="190"/>
      <c r="AU36" s="190"/>
      <c r="AV36" s="190"/>
      <c r="AW36" s="190"/>
      <c r="AX36" s="190"/>
      <c r="AY36" s="190"/>
      <c r="AZ36" s="190"/>
      <c r="BA36" s="190">
        <f>c!D25</f>
      </c>
      <c r="BB36" s="190"/>
      <c r="BC36" s="190"/>
      <c r="BD36" s="190"/>
      <c r="BE36" s="190"/>
      <c r="BF36" s="190"/>
      <c r="BG36" s="190"/>
      <c r="BH36" s="190">
        <f>c!P70</f>
      </c>
      <c r="BI36" s="190"/>
      <c r="BJ36" s="190"/>
      <c r="BK36" s="190"/>
      <c r="BL36" s="190"/>
      <c r="BM36" s="190"/>
      <c r="BN36" s="190"/>
      <c r="BO36" s="190"/>
      <c r="BP36" s="190"/>
      <c r="BQ36" s="190"/>
      <c r="BR36" s="190"/>
      <c r="BS36" s="190"/>
      <c r="BT36" s="190"/>
      <c r="BU36" s="190"/>
      <c r="BV36" s="246">
        <f>c!B70</f>
      </c>
      <c r="BW36" s="198"/>
      <c r="BX36" s="198"/>
      <c r="BY36" s="198"/>
      <c r="BZ36" s="198"/>
      <c r="CA36" s="198"/>
      <c r="CB36" s="217">
        <f>c!C70</f>
      </c>
      <c r="CC36" s="217"/>
      <c r="CD36" s="217"/>
      <c r="CE36" s="217"/>
      <c r="CF36" s="217"/>
      <c r="CG36" s="217"/>
      <c r="CH36" s="198">
        <f>c!D70</f>
      </c>
      <c r="CI36" s="198"/>
      <c r="CJ36" s="198"/>
      <c r="CK36" s="198"/>
      <c r="CL36" s="198"/>
      <c r="CM36" s="198"/>
      <c r="CN36" s="198">
        <f>c!E70</f>
      </c>
      <c r="CO36" s="198"/>
      <c r="CP36" s="198"/>
      <c r="CQ36" s="198"/>
      <c r="CR36" s="198"/>
      <c r="CS36" s="198"/>
      <c r="CT36" s="198">
        <f>c!F70</f>
      </c>
      <c r="CU36" s="198"/>
      <c r="CV36" s="198"/>
      <c r="CW36" s="198"/>
      <c r="CX36" s="198"/>
      <c r="CY36" s="198"/>
      <c r="CZ36" s="198">
        <f>c!G70</f>
      </c>
      <c r="DA36" s="198"/>
      <c r="DB36" s="198"/>
      <c r="DC36" s="198"/>
      <c r="DD36" s="198"/>
      <c r="DE36" s="207"/>
      <c r="DF36" s="190">
        <f>c!T70</f>
      </c>
      <c r="DG36" s="190"/>
      <c r="DH36" s="190"/>
      <c r="DI36" s="190"/>
      <c r="DJ36" s="190"/>
      <c r="DK36" s="190"/>
      <c r="DL36" s="190"/>
      <c r="DN36" s="290" t="s">
        <v>398</v>
      </c>
      <c r="DO36" s="291"/>
      <c r="DP36" s="291"/>
      <c r="DQ36" s="291"/>
      <c r="DR36" s="291"/>
      <c r="DS36" s="291"/>
      <c r="DT36" s="291"/>
      <c r="DU36" s="291"/>
      <c r="DV36" s="291"/>
      <c r="DW36" s="291"/>
      <c r="DX36" s="291"/>
      <c r="DY36" s="291"/>
      <c r="DZ36" s="291"/>
      <c r="EA36" s="291"/>
      <c r="EB36" s="291"/>
      <c r="EC36" s="291"/>
      <c r="ED36" s="291"/>
      <c r="EE36" s="291"/>
      <c r="EF36" s="291"/>
      <c r="EG36" s="291"/>
      <c r="EH36" s="291"/>
      <c r="EI36" s="291"/>
      <c r="EJ36" s="291"/>
      <c r="EK36" s="291"/>
      <c r="EL36" s="291"/>
      <c r="EM36" s="291"/>
      <c r="EN36" s="291"/>
      <c r="EO36" s="291"/>
      <c r="EP36" s="291"/>
      <c r="EQ36" s="291"/>
      <c r="ER36" s="291"/>
      <c r="ES36" s="291"/>
      <c r="ET36" s="291"/>
      <c r="EU36" s="291"/>
      <c r="EV36" s="291"/>
      <c r="EW36" s="291"/>
      <c r="EX36" s="291"/>
      <c r="EY36" s="291"/>
      <c r="EZ36" s="291"/>
      <c r="FA36" s="291"/>
      <c r="FB36" s="291"/>
      <c r="FC36" s="291"/>
      <c r="FD36" s="291"/>
      <c r="FE36" s="291"/>
      <c r="FF36" s="291"/>
      <c r="FG36" s="20"/>
      <c r="FH36" s="20"/>
      <c r="FI36" s="20"/>
      <c r="FJ36" s="20"/>
      <c r="FK36" s="20"/>
      <c r="FL36" s="20"/>
      <c r="FM36" s="287">
        <f>c!B108</f>
      </c>
      <c r="FN36" s="287"/>
      <c r="FO36" s="287"/>
      <c r="FP36" s="287"/>
      <c r="FQ36" s="287"/>
      <c r="FR36" s="287"/>
      <c r="FS36" s="288"/>
    </row>
    <row r="37" spans="1:175" ht="11.25" customHeight="1">
      <c r="A37" s="53" t="s">
        <v>49</v>
      </c>
      <c r="B37" s="54"/>
      <c r="C37" s="54"/>
      <c r="D37" s="54"/>
      <c r="E37" s="54"/>
      <c r="F37" s="253" t="s">
        <v>50</v>
      </c>
      <c r="G37" s="253"/>
      <c r="H37" s="253"/>
      <c r="I37" s="253"/>
      <c r="J37" s="253"/>
      <c r="K37" s="253"/>
      <c r="L37" s="253"/>
      <c r="M37" s="253"/>
      <c r="N37" s="253"/>
      <c r="O37" s="253"/>
      <c r="P37" s="253"/>
      <c r="Q37" s="253"/>
      <c r="R37" s="253"/>
      <c r="S37" s="253"/>
      <c r="T37" s="253"/>
      <c r="U37" s="253"/>
      <c r="V37" s="253"/>
      <c r="W37" s="253"/>
      <c r="X37" s="253"/>
      <c r="Y37" s="253"/>
      <c r="Z37" s="253"/>
      <c r="AA37" s="253"/>
      <c r="AB37" s="254"/>
      <c r="AC37" s="190">
        <f>c!D175</f>
      </c>
      <c r="AD37" s="190"/>
      <c r="AE37" s="190"/>
      <c r="AF37" s="190"/>
      <c r="AG37" s="190"/>
      <c r="AH37" s="190"/>
      <c r="AI37" s="190"/>
      <c r="AJ37" s="190"/>
      <c r="AK37" s="190"/>
      <c r="AL37" s="190"/>
      <c r="AM37" s="190">
        <f>c!B26</f>
      </c>
      <c r="AN37" s="190"/>
      <c r="AO37" s="190"/>
      <c r="AP37" s="190"/>
      <c r="AQ37" s="190"/>
      <c r="AR37" s="190"/>
      <c r="AS37" s="190"/>
      <c r="AT37" s="190"/>
      <c r="AU37" s="190"/>
      <c r="AV37" s="190"/>
      <c r="AW37" s="190"/>
      <c r="AX37" s="190"/>
      <c r="AY37" s="190"/>
      <c r="AZ37" s="190"/>
      <c r="BA37" s="190">
        <f>c!D26</f>
      </c>
      <c r="BB37" s="190"/>
      <c r="BC37" s="190"/>
      <c r="BD37" s="190"/>
      <c r="BE37" s="190"/>
      <c r="BF37" s="190"/>
      <c r="BG37" s="190"/>
      <c r="BH37" s="190">
        <f>c!P71</f>
      </c>
      <c r="BI37" s="190"/>
      <c r="BJ37" s="190"/>
      <c r="BK37" s="190"/>
      <c r="BL37" s="190"/>
      <c r="BM37" s="190"/>
      <c r="BN37" s="190"/>
      <c r="BO37" s="190"/>
      <c r="BP37" s="190"/>
      <c r="BQ37" s="190"/>
      <c r="BR37" s="190"/>
      <c r="BS37" s="190"/>
      <c r="BT37" s="190"/>
      <c r="BU37" s="190"/>
      <c r="BV37" s="246">
        <f>c!B71</f>
      </c>
      <c r="BW37" s="198"/>
      <c r="BX37" s="198"/>
      <c r="BY37" s="198"/>
      <c r="BZ37" s="198"/>
      <c r="CA37" s="198"/>
      <c r="CB37" s="217">
        <f>c!C71</f>
      </c>
      <c r="CC37" s="217"/>
      <c r="CD37" s="217"/>
      <c r="CE37" s="217"/>
      <c r="CF37" s="217"/>
      <c r="CG37" s="217"/>
      <c r="CH37" s="198">
        <f>c!D71</f>
      </c>
      <c r="CI37" s="198"/>
      <c r="CJ37" s="198"/>
      <c r="CK37" s="198"/>
      <c r="CL37" s="198"/>
      <c r="CM37" s="198"/>
      <c r="CN37" s="198">
        <f>c!E71</f>
      </c>
      <c r="CO37" s="198"/>
      <c r="CP37" s="198"/>
      <c r="CQ37" s="198"/>
      <c r="CR37" s="198"/>
      <c r="CS37" s="198"/>
      <c r="CT37" s="198">
        <f>c!F71</f>
      </c>
      <c r="CU37" s="198"/>
      <c r="CV37" s="198"/>
      <c r="CW37" s="198"/>
      <c r="CX37" s="198"/>
      <c r="CY37" s="198"/>
      <c r="CZ37" s="198">
        <f>c!G71</f>
      </c>
      <c r="DA37" s="198"/>
      <c r="DB37" s="198"/>
      <c r="DC37" s="198"/>
      <c r="DD37" s="198"/>
      <c r="DE37" s="207"/>
      <c r="DF37" s="190">
        <f>c!T71</f>
      </c>
      <c r="DG37" s="190"/>
      <c r="DH37" s="190"/>
      <c r="DI37" s="190"/>
      <c r="DJ37" s="190"/>
      <c r="DK37" s="190"/>
      <c r="DL37" s="190"/>
      <c r="DN37" s="10"/>
      <c r="DO37" s="9"/>
      <c r="DP37" s="166" t="s">
        <v>66</v>
      </c>
      <c r="DQ37" s="166"/>
      <c r="DR37" s="166"/>
      <c r="DS37" s="166"/>
      <c r="DT37" s="166"/>
      <c r="DU37" s="166"/>
      <c r="DV37" s="166"/>
      <c r="DW37" s="166"/>
      <c r="DX37" s="166"/>
      <c r="DY37" s="166"/>
      <c r="DZ37" s="166"/>
      <c r="EA37" s="166"/>
      <c r="EB37" s="166"/>
      <c r="EC37" s="166"/>
      <c r="ED37" s="166"/>
      <c r="EE37" s="166"/>
      <c r="EF37" s="166"/>
      <c r="EG37" s="166"/>
      <c r="EH37" s="166"/>
      <c r="EI37" s="166"/>
      <c r="EJ37" s="166"/>
      <c r="EK37" s="166"/>
      <c r="EL37" s="166"/>
      <c r="EM37" s="166"/>
      <c r="EN37" s="166"/>
      <c r="EO37" s="166"/>
      <c r="EP37" s="166"/>
      <c r="EQ37" s="166"/>
      <c r="ER37" s="166"/>
      <c r="ES37" s="166"/>
      <c r="ET37" s="166"/>
      <c r="EU37" s="166"/>
      <c r="EV37" s="166"/>
      <c r="EW37" s="166"/>
      <c r="EX37" s="166"/>
      <c r="EY37" s="166"/>
      <c r="EZ37" s="166"/>
      <c r="FA37" s="289">
        <f>IF('入力票5'!BN45="","",IF('入力票5'!BN45=1,"有","無"))</f>
      </c>
      <c r="FB37" s="289"/>
      <c r="FC37" s="289"/>
      <c r="FD37" s="289"/>
      <c r="FE37" s="289"/>
      <c r="FF37" s="289"/>
      <c r="FG37" s="289"/>
      <c r="FH37" s="289"/>
      <c r="FI37" s="289"/>
      <c r="FJ37" s="289"/>
      <c r="FK37" s="289"/>
      <c r="FL37" s="289"/>
      <c r="FM37" s="28"/>
      <c r="FN37" s="29"/>
      <c r="FO37" s="29"/>
      <c r="FP37" s="29"/>
      <c r="FQ37" s="29"/>
      <c r="FR37" s="29"/>
      <c r="FS37" s="30"/>
    </row>
    <row r="38" spans="1:175" ht="11.25" customHeight="1">
      <c r="A38" s="53" t="s">
        <v>51</v>
      </c>
      <c r="B38" s="54"/>
      <c r="C38" s="54"/>
      <c r="D38" s="54"/>
      <c r="E38" s="54"/>
      <c r="F38" s="253" t="s">
        <v>52</v>
      </c>
      <c r="G38" s="253"/>
      <c r="H38" s="253"/>
      <c r="I38" s="253"/>
      <c r="J38" s="253"/>
      <c r="K38" s="253"/>
      <c r="L38" s="253"/>
      <c r="M38" s="253"/>
      <c r="N38" s="253"/>
      <c r="O38" s="253"/>
      <c r="P38" s="253"/>
      <c r="Q38" s="253"/>
      <c r="R38" s="253"/>
      <c r="S38" s="253"/>
      <c r="T38" s="253"/>
      <c r="U38" s="253"/>
      <c r="V38" s="253"/>
      <c r="W38" s="253"/>
      <c r="X38" s="253"/>
      <c r="Y38" s="253"/>
      <c r="Z38" s="253"/>
      <c r="AA38" s="253"/>
      <c r="AB38" s="254"/>
      <c r="AC38" s="190">
        <f>c!D176</f>
      </c>
      <c r="AD38" s="190"/>
      <c r="AE38" s="190"/>
      <c r="AF38" s="190"/>
      <c r="AG38" s="190"/>
      <c r="AH38" s="190"/>
      <c r="AI38" s="190"/>
      <c r="AJ38" s="190"/>
      <c r="AK38" s="190"/>
      <c r="AL38" s="190"/>
      <c r="AM38" s="190">
        <f>c!B27</f>
      </c>
      <c r="AN38" s="190"/>
      <c r="AO38" s="190"/>
      <c r="AP38" s="190"/>
      <c r="AQ38" s="190"/>
      <c r="AR38" s="190"/>
      <c r="AS38" s="190"/>
      <c r="AT38" s="190"/>
      <c r="AU38" s="190"/>
      <c r="AV38" s="190"/>
      <c r="AW38" s="190"/>
      <c r="AX38" s="190"/>
      <c r="AY38" s="190"/>
      <c r="AZ38" s="190"/>
      <c r="BA38" s="190">
        <f>c!D27</f>
      </c>
      <c r="BB38" s="190"/>
      <c r="BC38" s="190"/>
      <c r="BD38" s="190"/>
      <c r="BE38" s="190"/>
      <c r="BF38" s="190"/>
      <c r="BG38" s="190"/>
      <c r="BH38" s="190">
        <f>c!P72</f>
      </c>
      <c r="BI38" s="190"/>
      <c r="BJ38" s="190"/>
      <c r="BK38" s="190"/>
      <c r="BL38" s="190"/>
      <c r="BM38" s="190"/>
      <c r="BN38" s="190"/>
      <c r="BO38" s="190"/>
      <c r="BP38" s="190"/>
      <c r="BQ38" s="190"/>
      <c r="BR38" s="190"/>
      <c r="BS38" s="190"/>
      <c r="BT38" s="190"/>
      <c r="BU38" s="190"/>
      <c r="BV38" s="246">
        <f>c!B72</f>
      </c>
      <c r="BW38" s="198"/>
      <c r="BX38" s="198"/>
      <c r="BY38" s="198"/>
      <c r="BZ38" s="198"/>
      <c r="CA38" s="198"/>
      <c r="CB38" s="217">
        <f>c!C72</f>
      </c>
      <c r="CC38" s="217"/>
      <c r="CD38" s="217"/>
      <c r="CE38" s="217"/>
      <c r="CF38" s="217"/>
      <c r="CG38" s="217"/>
      <c r="CH38" s="198">
        <f>c!D72</f>
      </c>
      <c r="CI38" s="198"/>
      <c r="CJ38" s="198"/>
      <c r="CK38" s="198"/>
      <c r="CL38" s="198"/>
      <c r="CM38" s="198"/>
      <c r="CN38" s="198">
        <f>c!E72</f>
      </c>
      <c r="CO38" s="198"/>
      <c r="CP38" s="198"/>
      <c r="CQ38" s="198"/>
      <c r="CR38" s="198"/>
      <c r="CS38" s="198"/>
      <c r="CT38" s="198">
        <f>c!F72</f>
      </c>
      <c r="CU38" s="198"/>
      <c r="CV38" s="198"/>
      <c r="CW38" s="198"/>
      <c r="CX38" s="198"/>
      <c r="CY38" s="198"/>
      <c r="CZ38" s="198">
        <f>c!G72</f>
      </c>
      <c r="DA38" s="198"/>
      <c r="DB38" s="198"/>
      <c r="DC38" s="198"/>
      <c r="DD38" s="198"/>
      <c r="DE38" s="207"/>
      <c r="DF38" s="190">
        <f>c!T72</f>
      </c>
      <c r="DG38" s="190"/>
      <c r="DH38" s="190"/>
      <c r="DI38" s="190"/>
      <c r="DJ38" s="190"/>
      <c r="DK38" s="190"/>
      <c r="DL38" s="190"/>
      <c r="DN38" s="290" t="s">
        <v>84</v>
      </c>
      <c r="DO38" s="291"/>
      <c r="DP38" s="291"/>
      <c r="DQ38" s="291"/>
      <c r="DR38" s="291"/>
      <c r="DS38" s="291"/>
      <c r="DT38" s="291"/>
      <c r="DU38" s="291"/>
      <c r="DV38" s="291"/>
      <c r="DW38" s="291"/>
      <c r="DX38" s="291"/>
      <c r="DY38" s="291"/>
      <c r="DZ38" s="291"/>
      <c r="EA38" s="291"/>
      <c r="EB38" s="291"/>
      <c r="EC38" s="291"/>
      <c r="ED38" s="291"/>
      <c r="EE38" s="291"/>
      <c r="EF38" s="291"/>
      <c r="EG38" s="291"/>
      <c r="EH38" s="291"/>
      <c r="EI38" s="291"/>
      <c r="EJ38" s="291"/>
      <c r="EK38" s="291"/>
      <c r="EL38" s="291"/>
      <c r="EM38" s="291"/>
      <c r="EN38" s="291"/>
      <c r="EO38" s="291"/>
      <c r="EP38" s="291"/>
      <c r="EQ38" s="291"/>
      <c r="ER38" s="291"/>
      <c r="ES38" s="291"/>
      <c r="ET38" s="291"/>
      <c r="EU38" s="291"/>
      <c r="EV38" s="291"/>
      <c r="EW38" s="291"/>
      <c r="EX38" s="291"/>
      <c r="EY38" s="291"/>
      <c r="EZ38" s="291"/>
      <c r="FA38" s="291"/>
      <c r="FB38" s="291"/>
      <c r="FC38" s="291"/>
      <c r="FD38" s="291"/>
      <c r="FE38" s="291"/>
      <c r="FF38" s="291"/>
      <c r="FG38" s="20"/>
      <c r="FH38" s="20"/>
      <c r="FI38" s="20"/>
      <c r="FJ38" s="20"/>
      <c r="FK38" s="20"/>
      <c r="FL38" s="20"/>
      <c r="FM38" s="287">
        <f>c!B110</f>
      </c>
      <c r="FN38" s="287"/>
      <c r="FO38" s="287"/>
      <c r="FP38" s="287"/>
      <c r="FQ38" s="287"/>
      <c r="FR38" s="287"/>
      <c r="FS38" s="288"/>
    </row>
    <row r="39" spans="1:175" ht="11.25" customHeight="1">
      <c r="A39" s="53" t="s">
        <v>53</v>
      </c>
      <c r="B39" s="54"/>
      <c r="C39" s="54"/>
      <c r="D39" s="54"/>
      <c r="E39" s="54"/>
      <c r="F39" s="253" t="s">
        <v>54</v>
      </c>
      <c r="G39" s="253"/>
      <c r="H39" s="253"/>
      <c r="I39" s="253"/>
      <c r="J39" s="253"/>
      <c r="K39" s="253"/>
      <c r="L39" s="253"/>
      <c r="M39" s="253"/>
      <c r="N39" s="253"/>
      <c r="O39" s="253"/>
      <c r="P39" s="253"/>
      <c r="Q39" s="253"/>
      <c r="R39" s="253"/>
      <c r="S39" s="253"/>
      <c r="T39" s="253"/>
      <c r="U39" s="253"/>
      <c r="V39" s="253"/>
      <c r="W39" s="253"/>
      <c r="X39" s="253"/>
      <c r="Y39" s="253"/>
      <c r="Z39" s="253"/>
      <c r="AA39" s="253"/>
      <c r="AB39" s="254"/>
      <c r="AC39" s="190">
        <f>c!D177</f>
      </c>
      <c r="AD39" s="190"/>
      <c r="AE39" s="190"/>
      <c r="AF39" s="190"/>
      <c r="AG39" s="190"/>
      <c r="AH39" s="190"/>
      <c r="AI39" s="190"/>
      <c r="AJ39" s="190"/>
      <c r="AK39" s="190"/>
      <c r="AL39" s="190"/>
      <c r="AM39" s="190">
        <f>c!B28</f>
      </c>
      <c r="AN39" s="190"/>
      <c r="AO39" s="190"/>
      <c r="AP39" s="190"/>
      <c r="AQ39" s="190"/>
      <c r="AR39" s="190"/>
      <c r="AS39" s="190"/>
      <c r="AT39" s="190"/>
      <c r="AU39" s="190"/>
      <c r="AV39" s="190"/>
      <c r="AW39" s="190"/>
      <c r="AX39" s="190"/>
      <c r="AY39" s="190"/>
      <c r="AZ39" s="190"/>
      <c r="BA39" s="190">
        <f>c!D28</f>
      </c>
      <c r="BB39" s="190"/>
      <c r="BC39" s="190"/>
      <c r="BD39" s="190"/>
      <c r="BE39" s="190"/>
      <c r="BF39" s="190"/>
      <c r="BG39" s="190"/>
      <c r="BH39" s="190">
        <f>c!P73</f>
      </c>
      <c r="BI39" s="190"/>
      <c r="BJ39" s="190"/>
      <c r="BK39" s="190"/>
      <c r="BL39" s="190"/>
      <c r="BM39" s="190"/>
      <c r="BN39" s="190"/>
      <c r="BO39" s="190"/>
      <c r="BP39" s="190"/>
      <c r="BQ39" s="190"/>
      <c r="BR39" s="190"/>
      <c r="BS39" s="190"/>
      <c r="BT39" s="190"/>
      <c r="BU39" s="190"/>
      <c r="BV39" s="246">
        <f>c!B73</f>
      </c>
      <c r="BW39" s="198"/>
      <c r="BX39" s="198"/>
      <c r="BY39" s="198"/>
      <c r="BZ39" s="198"/>
      <c r="CA39" s="198"/>
      <c r="CB39" s="217">
        <f>c!C73</f>
      </c>
      <c r="CC39" s="217"/>
      <c r="CD39" s="217"/>
      <c r="CE39" s="217"/>
      <c r="CF39" s="217"/>
      <c r="CG39" s="217"/>
      <c r="CH39" s="198">
        <f>c!D73</f>
      </c>
      <c r="CI39" s="198"/>
      <c r="CJ39" s="198"/>
      <c r="CK39" s="198"/>
      <c r="CL39" s="198"/>
      <c r="CM39" s="198"/>
      <c r="CN39" s="198">
        <f>c!E73</f>
      </c>
      <c r="CO39" s="198"/>
      <c r="CP39" s="198"/>
      <c r="CQ39" s="198"/>
      <c r="CR39" s="198"/>
      <c r="CS39" s="198"/>
      <c r="CT39" s="198">
        <f>c!F73</f>
      </c>
      <c r="CU39" s="198"/>
      <c r="CV39" s="198"/>
      <c r="CW39" s="198"/>
      <c r="CX39" s="198"/>
      <c r="CY39" s="198"/>
      <c r="CZ39" s="198">
        <f>c!G73</f>
      </c>
      <c r="DA39" s="198"/>
      <c r="DB39" s="198"/>
      <c r="DC39" s="198"/>
      <c r="DD39" s="198"/>
      <c r="DE39" s="207"/>
      <c r="DF39" s="190">
        <f>c!T73</f>
      </c>
      <c r="DG39" s="190"/>
      <c r="DH39" s="190"/>
      <c r="DI39" s="190"/>
      <c r="DJ39" s="190"/>
      <c r="DK39" s="190"/>
      <c r="DL39" s="190"/>
      <c r="DN39" s="55"/>
      <c r="DO39" s="56"/>
      <c r="DP39" s="294" t="s">
        <v>85</v>
      </c>
      <c r="DQ39" s="294"/>
      <c r="DR39" s="294"/>
      <c r="DS39" s="294"/>
      <c r="DT39" s="294"/>
      <c r="DU39" s="294"/>
      <c r="DV39" s="294"/>
      <c r="DW39" s="294"/>
      <c r="DX39" s="294"/>
      <c r="DY39" s="294"/>
      <c r="DZ39" s="294"/>
      <c r="EA39" s="294"/>
      <c r="EB39" s="294"/>
      <c r="EC39" s="294"/>
      <c r="ED39" s="294"/>
      <c r="EE39" s="294"/>
      <c r="EF39" s="294"/>
      <c r="EG39" s="294"/>
      <c r="EH39" s="294"/>
      <c r="EI39" s="294"/>
      <c r="EJ39" s="294"/>
      <c r="EK39" s="294"/>
      <c r="EL39" s="294"/>
      <c r="EM39" s="294"/>
      <c r="EN39" s="294"/>
      <c r="EO39" s="294"/>
      <c r="EP39" s="294"/>
      <c r="EQ39" s="294"/>
      <c r="ER39" s="294"/>
      <c r="ES39" s="294"/>
      <c r="ET39" s="294"/>
      <c r="EU39" s="294"/>
      <c r="EV39" s="294"/>
      <c r="EW39" s="294"/>
      <c r="EX39" s="294"/>
      <c r="EY39" s="294"/>
      <c r="EZ39" s="294"/>
      <c r="FA39" s="344">
        <f>IF('入力票5'!BN47="","",IF('入力票5'!BN47=1,"有","無"))</f>
      </c>
      <c r="FB39" s="344"/>
      <c r="FC39" s="344"/>
      <c r="FD39" s="344"/>
      <c r="FE39" s="344"/>
      <c r="FF39" s="344"/>
      <c r="FG39" s="344"/>
      <c r="FH39" s="344"/>
      <c r="FI39" s="344"/>
      <c r="FJ39" s="344"/>
      <c r="FK39" s="344"/>
      <c r="FL39" s="344"/>
      <c r="FM39" s="28"/>
      <c r="FN39" s="29"/>
      <c r="FO39" s="29"/>
      <c r="FP39" s="29"/>
      <c r="FQ39" s="29"/>
      <c r="FR39" s="29"/>
      <c r="FS39" s="30"/>
    </row>
    <row r="40" spans="1:175" ht="11.25" customHeight="1">
      <c r="A40" s="53" t="s">
        <v>55</v>
      </c>
      <c r="B40" s="54"/>
      <c r="C40" s="54"/>
      <c r="D40" s="54"/>
      <c r="E40" s="54"/>
      <c r="F40" s="253" t="s">
        <v>56</v>
      </c>
      <c r="G40" s="253"/>
      <c r="H40" s="253"/>
      <c r="I40" s="253"/>
      <c r="J40" s="253"/>
      <c r="K40" s="253"/>
      <c r="L40" s="253"/>
      <c r="M40" s="253"/>
      <c r="N40" s="253"/>
      <c r="O40" s="253"/>
      <c r="P40" s="253"/>
      <c r="Q40" s="253"/>
      <c r="R40" s="253"/>
      <c r="S40" s="253"/>
      <c r="T40" s="253"/>
      <c r="U40" s="253"/>
      <c r="V40" s="253"/>
      <c r="W40" s="253"/>
      <c r="X40" s="253"/>
      <c r="Y40" s="253"/>
      <c r="Z40" s="253"/>
      <c r="AA40" s="253"/>
      <c r="AB40" s="254"/>
      <c r="AC40" s="190">
        <f>c!D178</f>
      </c>
      <c r="AD40" s="190"/>
      <c r="AE40" s="190"/>
      <c r="AF40" s="190"/>
      <c r="AG40" s="190"/>
      <c r="AH40" s="190"/>
      <c r="AI40" s="190"/>
      <c r="AJ40" s="190"/>
      <c r="AK40" s="190"/>
      <c r="AL40" s="190"/>
      <c r="AM40" s="190">
        <f>c!B29</f>
      </c>
      <c r="AN40" s="190"/>
      <c r="AO40" s="190"/>
      <c r="AP40" s="190"/>
      <c r="AQ40" s="190"/>
      <c r="AR40" s="190"/>
      <c r="AS40" s="190"/>
      <c r="AT40" s="190"/>
      <c r="AU40" s="190"/>
      <c r="AV40" s="190"/>
      <c r="AW40" s="190"/>
      <c r="AX40" s="190"/>
      <c r="AY40" s="190"/>
      <c r="AZ40" s="190"/>
      <c r="BA40" s="190">
        <f>c!D29</f>
      </c>
      <c r="BB40" s="190"/>
      <c r="BC40" s="190"/>
      <c r="BD40" s="190"/>
      <c r="BE40" s="190"/>
      <c r="BF40" s="190"/>
      <c r="BG40" s="190"/>
      <c r="BH40" s="190">
        <f>c!P74</f>
      </c>
      <c r="BI40" s="190"/>
      <c r="BJ40" s="190"/>
      <c r="BK40" s="190"/>
      <c r="BL40" s="190"/>
      <c r="BM40" s="190"/>
      <c r="BN40" s="190"/>
      <c r="BO40" s="190"/>
      <c r="BP40" s="190"/>
      <c r="BQ40" s="190"/>
      <c r="BR40" s="190"/>
      <c r="BS40" s="190"/>
      <c r="BT40" s="190"/>
      <c r="BU40" s="190"/>
      <c r="BV40" s="246">
        <f>c!B74</f>
      </c>
      <c r="BW40" s="198"/>
      <c r="BX40" s="198"/>
      <c r="BY40" s="198"/>
      <c r="BZ40" s="198"/>
      <c r="CA40" s="198"/>
      <c r="CB40" s="217">
        <f>c!C74</f>
      </c>
      <c r="CC40" s="217"/>
      <c r="CD40" s="217"/>
      <c r="CE40" s="217"/>
      <c r="CF40" s="217"/>
      <c r="CG40" s="217"/>
      <c r="CH40" s="198">
        <f>c!D74</f>
      </c>
      <c r="CI40" s="198"/>
      <c r="CJ40" s="198"/>
      <c r="CK40" s="198"/>
      <c r="CL40" s="198"/>
      <c r="CM40" s="198"/>
      <c r="CN40" s="198">
        <f>c!E74</f>
      </c>
      <c r="CO40" s="198"/>
      <c r="CP40" s="198"/>
      <c r="CQ40" s="198"/>
      <c r="CR40" s="198"/>
      <c r="CS40" s="198"/>
      <c r="CT40" s="198">
        <f>c!F74</f>
      </c>
      <c r="CU40" s="198"/>
      <c r="CV40" s="198"/>
      <c r="CW40" s="198"/>
      <c r="CX40" s="198"/>
      <c r="CY40" s="198"/>
      <c r="CZ40" s="198">
        <f>c!G74</f>
      </c>
      <c r="DA40" s="198"/>
      <c r="DB40" s="198"/>
      <c r="DC40" s="198"/>
      <c r="DD40" s="198"/>
      <c r="DE40" s="207"/>
      <c r="DF40" s="190">
        <f>c!T74</f>
      </c>
      <c r="DG40" s="190"/>
      <c r="DH40" s="190"/>
      <c r="DI40" s="190"/>
      <c r="DJ40" s="190"/>
      <c r="DK40" s="190"/>
      <c r="DL40" s="190"/>
      <c r="DN40" s="7"/>
      <c r="DO40" s="11"/>
      <c r="DP40" s="298" t="s">
        <v>86</v>
      </c>
      <c r="DQ40" s="298"/>
      <c r="DR40" s="298"/>
      <c r="DS40" s="298"/>
      <c r="DT40" s="298"/>
      <c r="DU40" s="298"/>
      <c r="DV40" s="298"/>
      <c r="DW40" s="298"/>
      <c r="DX40" s="298"/>
      <c r="DY40" s="298"/>
      <c r="DZ40" s="298"/>
      <c r="EA40" s="298"/>
      <c r="EB40" s="298"/>
      <c r="EC40" s="298"/>
      <c r="ED40" s="298"/>
      <c r="EE40" s="298"/>
      <c r="EF40" s="298"/>
      <c r="EG40" s="298"/>
      <c r="EH40" s="298"/>
      <c r="EI40" s="298"/>
      <c r="EJ40" s="298"/>
      <c r="EK40" s="298"/>
      <c r="EL40" s="298"/>
      <c r="EM40" s="298"/>
      <c r="EN40" s="298"/>
      <c r="EO40" s="298"/>
      <c r="EP40" s="298"/>
      <c r="EQ40" s="298"/>
      <c r="ER40" s="298"/>
      <c r="ES40" s="298"/>
      <c r="ET40" s="298"/>
      <c r="EU40" s="298"/>
      <c r="EV40" s="298"/>
      <c r="EW40" s="298"/>
      <c r="EX40" s="298"/>
      <c r="EY40" s="298"/>
      <c r="EZ40" s="298"/>
      <c r="FA40" s="328">
        <f>IF('入力票5'!BN48="","",IF('入力票5'!BN48=1,"有","無"))</f>
      </c>
      <c r="FB40" s="328"/>
      <c r="FC40" s="328"/>
      <c r="FD40" s="328"/>
      <c r="FE40" s="328"/>
      <c r="FF40" s="328"/>
      <c r="FG40" s="328"/>
      <c r="FH40" s="328"/>
      <c r="FI40" s="328"/>
      <c r="FJ40" s="328"/>
      <c r="FK40" s="328"/>
      <c r="FL40" s="328"/>
      <c r="FM40" s="31"/>
      <c r="FN40" s="24"/>
      <c r="FO40" s="24"/>
      <c r="FP40" s="24"/>
      <c r="FQ40" s="24"/>
      <c r="FR40" s="24"/>
      <c r="FS40" s="32"/>
    </row>
    <row r="41" spans="1:175" ht="11.25" customHeight="1">
      <c r="A41" s="53" t="s">
        <v>57</v>
      </c>
      <c r="B41" s="54"/>
      <c r="C41" s="54"/>
      <c r="D41" s="54"/>
      <c r="E41" s="54"/>
      <c r="F41" s="253" t="s">
        <v>58</v>
      </c>
      <c r="G41" s="253"/>
      <c r="H41" s="253"/>
      <c r="I41" s="253"/>
      <c r="J41" s="253"/>
      <c r="K41" s="253"/>
      <c r="L41" s="253"/>
      <c r="M41" s="253"/>
      <c r="N41" s="253"/>
      <c r="O41" s="253"/>
      <c r="P41" s="253"/>
      <c r="Q41" s="253"/>
      <c r="R41" s="253"/>
      <c r="S41" s="253"/>
      <c r="T41" s="253"/>
      <c r="U41" s="253"/>
      <c r="V41" s="253"/>
      <c r="W41" s="253"/>
      <c r="X41" s="253"/>
      <c r="Y41" s="253"/>
      <c r="Z41" s="253"/>
      <c r="AA41" s="253"/>
      <c r="AB41" s="254"/>
      <c r="AC41" s="190">
        <f>c!D179</f>
      </c>
      <c r="AD41" s="190"/>
      <c r="AE41" s="190"/>
      <c r="AF41" s="190"/>
      <c r="AG41" s="190"/>
      <c r="AH41" s="190"/>
      <c r="AI41" s="190"/>
      <c r="AJ41" s="190"/>
      <c r="AK41" s="190"/>
      <c r="AL41" s="190"/>
      <c r="AM41" s="190">
        <f>c!B30</f>
      </c>
      <c r="AN41" s="190"/>
      <c r="AO41" s="190"/>
      <c r="AP41" s="190"/>
      <c r="AQ41" s="190"/>
      <c r="AR41" s="190"/>
      <c r="AS41" s="190"/>
      <c r="AT41" s="190"/>
      <c r="AU41" s="190"/>
      <c r="AV41" s="190"/>
      <c r="AW41" s="190"/>
      <c r="AX41" s="190"/>
      <c r="AY41" s="190"/>
      <c r="AZ41" s="190"/>
      <c r="BA41" s="190">
        <f>c!D30</f>
      </c>
      <c r="BB41" s="190"/>
      <c r="BC41" s="190"/>
      <c r="BD41" s="190"/>
      <c r="BE41" s="190"/>
      <c r="BF41" s="190"/>
      <c r="BG41" s="190"/>
      <c r="BH41" s="190">
        <f>c!P75</f>
      </c>
      <c r="BI41" s="190"/>
      <c r="BJ41" s="190"/>
      <c r="BK41" s="190"/>
      <c r="BL41" s="190"/>
      <c r="BM41" s="190"/>
      <c r="BN41" s="190"/>
      <c r="BO41" s="190"/>
      <c r="BP41" s="190"/>
      <c r="BQ41" s="190"/>
      <c r="BR41" s="190"/>
      <c r="BS41" s="190"/>
      <c r="BT41" s="190"/>
      <c r="BU41" s="190"/>
      <c r="BV41" s="246">
        <f>c!B75</f>
      </c>
      <c r="BW41" s="198"/>
      <c r="BX41" s="198"/>
      <c r="BY41" s="198"/>
      <c r="BZ41" s="198"/>
      <c r="CA41" s="198"/>
      <c r="CB41" s="217">
        <f>c!C75</f>
      </c>
      <c r="CC41" s="217"/>
      <c r="CD41" s="217"/>
      <c r="CE41" s="217"/>
      <c r="CF41" s="217"/>
      <c r="CG41" s="217"/>
      <c r="CH41" s="198">
        <f>c!D75</f>
      </c>
      <c r="CI41" s="198"/>
      <c r="CJ41" s="198"/>
      <c r="CK41" s="198"/>
      <c r="CL41" s="198"/>
      <c r="CM41" s="198"/>
      <c r="CN41" s="198">
        <f>c!E75</f>
      </c>
      <c r="CO41" s="198"/>
      <c r="CP41" s="198"/>
      <c r="CQ41" s="198"/>
      <c r="CR41" s="198"/>
      <c r="CS41" s="198"/>
      <c r="CT41" s="198">
        <f>c!F75</f>
      </c>
      <c r="CU41" s="198"/>
      <c r="CV41" s="198"/>
      <c r="CW41" s="198"/>
      <c r="CX41" s="198"/>
      <c r="CY41" s="198"/>
      <c r="CZ41" s="198">
        <f>c!G75</f>
      </c>
      <c r="DA41" s="198"/>
      <c r="DB41" s="198"/>
      <c r="DC41" s="198"/>
      <c r="DD41" s="198"/>
      <c r="DE41" s="207"/>
      <c r="DF41" s="190">
        <f>c!T75</f>
      </c>
      <c r="DG41" s="190"/>
      <c r="DH41" s="190"/>
      <c r="DI41" s="190"/>
      <c r="DJ41" s="190"/>
      <c r="DK41" s="190"/>
      <c r="DL41" s="190"/>
      <c r="DN41" s="290" t="s">
        <v>87</v>
      </c>
      <c r="DO41" s="291"/>
      <c r="DP41" s="291"/>
      <c r="DQ41" s="291"/>
      <c r="DR41" s="291"/>
      <c r="DS41" s="291"/>
      <c r="DT41" s="291"/>
      <c r="DU41" s="291"/>
      <c r="DV41" s="291"/>
      <c r="DW41" s="291"/>
      <c r="DX41" s="291"/>
      <c r="DY41" s="291"/>
      <c r="DZ41" s="291"/>
      <c r="EA41" s="291"/>
      <c r="EB41" s="291"/>
      <c r="EC41" s="291"/>
      <c r="ED41" s="291"/>
      <c r="EE41" s="291"/>
      <c r="EF41" s="291"/>
      <c r="EG41" s="291"/>
      <c r="EH41" s="291"/>
      <c r="EI41" s="291"/>
      <c r="EJ41" s="291"/>
      <c r="EK41" s="291"/>
      <c r="EL41" s="291"/>
      <c r="EM41" s="291"/>
      <c r="EN41" s="291"/>
      <c r="EO41" s="291"/>
      <c r="EP41" s="291"/>
      <c r="EQ41" s="291"/>
      <c r="ER41" s="291"/>
      <c r="ES41" s="291"/>
      <c r="ET41" s="291"/>
      <c r="EU41" s="291"/>
      <c r="EV41" s="291"/>
      <c r="EW41" s="291"/>
      <c r="EX41" s="291"/>
      <c r="EY41" s="291"/>
      <c r="EZ41" s="291"/>
      <c r="FA41" s="291"/>
      <c r="FB41" s="291"/>
      <c r="FC41" s="291"/>
      <c r="FD41" s="291"/>
      <c r="FE41" s="291"/>
      <c r="FF41" s="291"/>
      <c r="FG41" s="20"/>
      <c r="FH41" s="20"/>
      <c r="FI41" s="20"/>
      <c r="FJ41" s="20"/>
      <c r="FK41" s="20"/>
      <c r="FL41" s="20"/>
      <c r="FM41" s="287">
        <f>c!B112</f>
      </c>
      <c r="FN41" s="287"/>
      <c r="FO41" s="287"/>
      <c r="FP41" s="287"/>
      <c r="FQ41" s="287"/>
      <c r="FR41" s="287"/>
      <c r="FS41" s="288"/>
    </row>
    <row r="42" spans="1:175" ht="11.25" customHeight="1">
      <c r="A42" s="53" t="s">
        <v>59</v>
      </c>
      <c r="B42" s="54"/>
      <c r="C42" s="54"/>
      <c r="D42" s="54"/>
      <c r="E42" s="54"/>
      <c r="F42" s="253" t="s">
        <v>60</v>
      </c>
      <c r="G42" s="253"/>
      <c r="H42" s="253"/>
      <c r="I42" s="253"/>
      <c r="J42" s="253"/>
      <c r="K42" s="253"/>
      <c r="L42" s="253"/>
      <c r="M42" s="253"/>
      <c r="N42" s="253"/>
      <c r="O42" s="253"/>
      <c r="P42" s="253"/>
      <c r="Q42" s="253"/>
      <c r="R42" s="253"/>
      <c r="S42" s="253"/>
      <c r="T42" s="253"/>
      <c r="U42" s="253"/>
      <c r="V42" s="253"/>
      <c r="W42" s="253"/>
      <c r="X42" s="253"/>
      <c r="Y42" s="253"/>
      <c r="Z42" s="253"/>
      <c r="AA42" s="253"/>
      <c r="AB42" s="254"/>
      <c r="AC42" s="190">
        <f>c!D180</f>
      </c>
      <c r="AD42" s="190"/>
      <c r="AE42" s="190"/>
      <c r="AF42" s="190"/>
      <c r="AG42" s="190"/>
      <c r="AH42" s="190"/>
      <c r="AI42" s="190"/>
      <c r="AJ42" s="190"/>
      <c r="AK42" s="190"/>
      <c r="AL42" s="190"/>
      <c r="AM42" s="190">
        <f>c!B31</f>
      </c>
      <c r="AN42" s="190"/>
      <c r="AO42" s="190"/>
      <c r="AP42" s="190"/>
      <c r="AQ42" s="190"/>
      <c r="AR42" s="190"/>
      <c r="AS42" s="190"/>
      <c r="AT42" s="190"/>
      <c r="AU42" s="190"/>
      <c r="AV42" s="190"/>
      <c r="AW42" s="190"/>
      <c r="AX42" s="190"/>
      <c r="AY42" s="190"/>
      <c r="AZ42" s="190"/>
      <c r="BA42" s="190">
        <f>c!D31</f>
      </c>
      <c r="BB42" s="190"/>
      <c r="BC42" s="190"/>
      <c r="BD42" s="190"/>
      <c r="BE42" s="190"/>
      <c r="BF42" s="190"/>
      <c r="BG42" s="190"/>
      <c r="BH42" s="190">
        <f>c!P76</f>
      </c>
      <c r="BI42" s="190"/>
      <c r="BJ42" s="190"/>
      <c r="BK42" s="190"/>
      <c r="BL42" s="190"/>
      <c r="BM42" s="190"/>
      <c r="BN42" s="190"/>
      <c r="BO42" s="190"/>
      <c r="BP42" s="190"/>
      <c r="BQ42" s="190"/>
      <c r="BR42" s="190"/>
      <c r="BS42" s="190"/>
      <c r="BT42" s="190"/>
      <c r="BU42" s="190"/>
      <c r="BV42" s="246">
        <f>c!B76</f>
      </c>
      <c r="BW42" s="198"/>
      <c r="BX42" s="198"/>
      <c r="BY42" s="198"/>
      <c r="BZ42" s="198"/>
      <c r="CA42" s="198"/>
      <c r="CB42" s="217">
        <f>c!C76</f>
      </c>
      <c r="CC42" s="217"/>
      <c r="CD42" s="217"/>
      <c r="CE42" s="217"/>
      <c r="CF42" s="217"/>
      <c r="CG42" s="217"/>
      <c r="CH42" s="198">
        <f>c!D76</f>
      </c>
      <c r="CI42" s="198"/>
      <c r="CJ42" s="198"/>
      <c r="CK42" s="198"/>
      <c r="CL42" s="198"/>
      <c r="CM42" s="198"/>
      <c r="CN42" s="198">
        <f>c!E76</f>
      </c>
      <c r="CO42" s="198"/>
      <c r="CP42" s="198"/>
      <c r="CQ42" s="198"/>
      <c r="CR42" s="198"/>
      <c r="CS42" s="198"/>
      <c r="CT42" s="198">
        <f>c!F76</f>
      </c>
      <c r="CU42" s="198"/>
      <c r="CV42" s="198"/>
      <c r="CW42" s="198"/>
      <c r="CX42" s="198"/>
      <c r="CY42" s="198"/>
      <c r="CZ42" s="198">
        <f>c!G76</f>
      </c>
      <c r="DA42" s="198"/>
      <c r="DB42" s="198"/>
      <c r="DC42" s="198"/>
      <c r="DD42" s="198"/>
      <c r="DE42" s="207"/>
      <c r="DF42" s="190">
        <f>c!T76</f>
      </c>
      <c r="DG42" s="190"/>
      <c r="DH42" s="190"/>
      <c r="DI42" s="190"/>
      <c r="DJ42" s="190"/>
      <c r="DK42" s="190"/>
      <c r="DL42" s="190"/>
      <c r="DN42" s="5"/>
      <c r="DO42" s="6"/>
      <c r="DP42" s="295" t="s">
        <v>67</v>
      </c>
      <c r="DQ42" s="295"/>
      <c r="DR42" s="295"/>
      <c r="DS42" s="295"/>
      <c r="DT42" s="295"/>
      <c r="DU42" s="295"/>
      <c r="DV42" s="295"/>
      <c r="DW42" s="295"/>
      <c r="DX42" s="295"/>
      <c r="DY42" s="295"/>
      <c r="DZ42" s="295"/>
      <c r="EA42" s="295"/>
      <c r="EB42" s="295"/>
      <c r="EC42" s="295"/>
      <c r="ED42" s="295"/>
      <c r="EE42" s="295"/>
      <c r="EF42" s="295"/>
      <c r="EG42" s="295"/>
      <c r="EH42" s="295"/>
      <c r="EI42" s="295"/>
      <c r="EJ42" s="295"/>
      <c r="EK42" s="295"/>
      <c r="EL42" s="295"/>
      <c r="EM42" s="295"/>
      <c r="EN42" s="295"/>
      <c r="EO42" s="295"/>
      <c r="EP42" s="295"/>
      <c r="EQ42" s="295"/>
      <c r="ER42" s="295"/>
      <c r="ES42" s="295"/>
      <c r="ET42" s="295"/>
      <c r="EU42" s="295"/>
      <c r="EV42" s="295"/>
      <c r="EW42" s="295"/>
      <c r="EX42" s="295"/>
      <c r="EY42" s="295"/>
      <c r="EZ42" s="295"/>
      <c r="FA42" s="296">
        <f>IF('入力票5'!BN50="","",IF('入力票5'!BN50=1,"会計監査人",IF('入力票5'!BN50=2,"会計参与",IF('入力票5'!BN50=3,"自主監査","無"))))</f>
      </c>
      <c r="FB42" s="296"/>
      <c r="FC42" s="296"/>
      <c r="FD42" s="296"/>
      <c r="FE42" s="296"/>
      <c r="FF42" s="296"/>
      <c r="FG42" s="296"/>
      <c r="FH42" s="296"/>
      <c r="FI42" s="296"/>
      <c r="FJ42" s="296"/>
      <c r="FK42" s="296"/>
      <c r="FL42" s="296"/>
      <c r="FM42" s="28"/>
      <c r="FN42" s="29"/>
      <c r="FO42" s="29"/>
      <c r="FP42" s="29"/>
      <c r="FQ42" s="29"/>
      <c r="FR42" s="29"/>
      <c r="FS42" s="30"/>
    </row>
    <row r="43" spans="1:175" ht="11.25" customHeight="1">
      <c r="A43" s="53" t="s">
        <v>61</v>
      </c>
      <c r="B43" s="54"/>
      <c r="C43" s="54"/>
      <c r="D43" s="54"/>
      <c r="E43" s="54"/>
      <c r="F43" s="253" t="s">
        <v>62</v>
      </c>
      <c r="G43" s="253"/>
      <c r="H43" s="253"/>
      <c r="I43" s="253"/>
      <c r="J43" s="253"/>
      <c r="K43" s="253"/>
      <c r="L43" s="253"/>
      <c r="M43" s="253"/>
      <c r="N43" s="253"/>
      <c r="O43" s="253"/>
      <c r="P43" s="253"/>
      <c r="Q43" s="253"/>
      <c r="R43" s="253"/>
      <c r="S43" s="253"/>
      <c r="T43" s="253"/>
      <c r="U43" s="253"/>
      <c r="V43" s="253"/>
      <c r="W43" s="253"/>
      <c r="X43" s="253"/>
      <c r="Y43" s="253"/>
      <c r="Z43" s="253"/>
      <c r="AA43" s="253"/>
      <c r="AB43" s="254"/>
      <c r="AC43" s="190">
        <f>c!D181</f>
      </c>
      <c r="AD43" s="190"/>
      <c r="AE43" s="190"/>
      <c r="AF43" s="190"/>
      <c r="AG43" s="190"/>
      <c r="AH43" s="190"/>
      <c r="AI43" s="190"/>
      <c r="AJ43" s="190"/>
      <c r="AK43" s="190"/>
      <c r="AL43" s="190"/>
      <c r="AM43" s="190">
        <f>c!B32</f>
      </c>
      <c r="AN43" s="190"/>
      <c r="AO43" s="190"/>
      <c r="AP43" s="190"/>
      <c r="AQ43" s="190"/>
      <c r="AR43" s="190"/>
      <c r="AS43" s="190"/>
      <c r="AT43" s="190"/>
      <c r="AU43" s="190"/>
      <c r="AV43" s="190"/>
      <c r="AW43" s="190"/>
      <c r="AX43" s="190"/>
      <c r="AY43" s="190"/>
      <c r="AZ43" s="190"/>
      <c r="BA43" s="190">
        <f>c!D32</f>
      </c>
      <c r="BB43" s="190"/>
      <c r="BC43" s="190"/>
      <c r="BD43" s="190"/>
      <c r="BE43" s="190"/>
      <c r="BF43" s="190"/>
      <c r="BG43" s="190"/>
      <c r="BH43" s="190">
        <f>c!P77</f>
      </c>
      <c r="BI43" s="190"/>
      <c r="BJ43" s="190"/>
      <c r="BK43" s="190"/>
      <c r="BL43" s="190"/>
      <c r="BM43" s="190"/>
      <c r="BN43" s="190"/>
      <c r="BO43" s="190"/>
      <c r="BP43" s="190"/>
      <c r="BQ43" s="190"/>
      <c r="BR43" s="190"/>
      <c r="BS43" s="190"/>
      <c r="BT43" s="190"/>
      <c r="BU43" s="190"/>
      <c r="BV43" s="246">
        <f>c!B77</f>
      </c>
      <c r="BW43" s="198"/>
      <c r="BX43" s="198"/>
      <c r="BY43" s="198"/>
      <c r="BZ43" s="198"/>
      <c r="CA43" s="198"/>
      <c r="CB43" s="217">
        <f>c!C77</f>
      </c>
      <c r="CC43" s="217"/>
      <c r="CD43" s="217"/>
      <c r="CE43" s="217"/>
      <c r="CF43" s="217"/>
      <c r="CG43" s="217"/>
      <c r="CH43" s="198">
        <f>c!D77</f>
      </c>
      <c r="CI43" s="198"/>
      <c r="CJ43" s="198"/>
      <c r="CK43" s="198"/>
      <c r="CL43" s="198"/>
      <c r="CM43" s="198"/>
      <c r="CN43" s="198">
        <f>c!E77</f>
      </c>
      <c r="CO43" s="198"/>
      <c r="CP43" s="198"/>
      <c r="CQ43" s="198"/>
      <c r="CR43" s="198"/>
      <c r="CS43" s="198"/>
      <c r="CT43" s="198">
        <f>c!F77</f>
      </c>
      <c r="CU43" s="198"/>
      <c r="CV43" s="198"/>
      <c r="CW43" s="198"/>
      <c r="CX43" s="198"/>
      <c r="CY43" s="198"/>
      <c r="CZ43" s="198">
        <f>c!G77</f>
      </c>
      <c r="DA43" s="198"/>
      <c r="DB43" s="198"/>
      <c r="DC43" s="198"/>
      <c r="DD43" s="198"/>
      <c r="DE43" s="207"/>
      <c r="DF43" s="190">
        <f>c!T77</f>
      </c>
      <c r="DG43" s="190"/>
      <c r="DH43" s="190"/>
      <c r="DI43" s="190"/>
      <c r="DJ43" s="190"/>
      <c r="DK43" s="190"/>
      <c r="DL43" s="190"/>
      <c r="DN43" s="53"/>
      <c r="DO43" s="54"/>
      <c r="DP43" s="297" t="s">
        <v>88</v>
      </c>
      <c r="DQ43" s="297"/>
      <c r="DR43" s="297"/>
      <c r="DS43" s="297"/>
      <c r="DT43" s="297"/>
      <c r="DU43" s="297"/>
      <c r="DV43" s="297"/>
      <c r="DW43" s="297"/>
      <c r="DX43" s="297"/>
      <c r="DY43" s="297"/>
      <c r="DZ43" s="297"/>
      <c r="EA43" s="297"/>
      <c r="EB43" s="297"/>
      <c r="EC43" s="297"/>
      <c r="ED43" s="297"/>
      <c r="EE43" s="297"/>
      <c r="EF43" s="297"/>
      <c r="EG43" s="297"/>
      <c r="EH43" s="297"/>
      <c r="EI43" s="297"/>
      <c r="EJ43" s="297"/>
      <c r="EK43" s="297"/>
      <c r="EL43" s="297"/>
      <c r="EM43" s="297"/>
      <c r="EN43" s="297"/>
      <c r="EO43" s="297"/>
      <c r="EP43" s="297"/>
      <c r="EQ43" s="297"/>
      <c r="ER43" s="297"/>
      <c r="ES43" s="297"/>
      <c r="ET43" s="297"/>
      <c r="EU43" s="297"/>
      <c r="EV43" s="297"/>
      <c r="EW43" s="297"/>
      <c r="EX43" s="297"/>
      <c r="EY43" s="297"/>
      <c r="EZ43" s="297"/>
      <c r="FA43" s="345">
        <f>IF('入力票5'!BN55="","",'入力票5'!BN55)</f>
      </c>
      <c r="FB43" s="345"/>
      <c r="FC43" s="345"/>
      <c r="FD43" s="345"/>
      <c r="FE43" s="345"/>
      <c r="FF43" s="345"/>
      <c r="FG43" s="345"/>
      <c r="FH43" s="345"/>
      <c r="FI43" s="345"/>
      <c r="FJ43" s="345"/>
      <c r="FK43" s="345"/>
      <c r="FL43" s="345"/>
      <c r="FM43" s="31"/>
      <c r="FN43" s="24"/>
      <c r="FO43" s="24"/>
      <c r="FP43" s="24"/>
      <c r="FQ43" s="24"/>
      <c r="FR43" s="24"/>
      <c r="FS43" s="32"/>
    </row>
    <row r="44" spans="1:175" ht="11.25" customHeight="1">
      <c r="A44" s="53" t="s">
        <v>63</v>
      </c>
      <c r="B44" s="54"/>
      <c r="C44" s="54"/>
      <c r="D44" s="54"/>
      <c r="E44" s="54"/>
      <c r="F44" s="253" t="s">
        <v>64</v>
      </c>
      <c r="G44" s="253"/>
      <c r="H44" s="253"/>
      <c r="I44" s="253"/>
      <c r="J44" s="253"/>
      <c r="K44" s="253"/>
      <c r="L44" s="253"/>
      <c r="M44" s="253"/>
      <c r="N44" s="253"/>
      <c r="O44" s="253"/>
      <c r="P44" s="253"/>
      <c r="Q44" s="253"/>
      <c r="R44" s="253"/>
      <c r="S44" s="253"/>
      <c r="T44" s="253"/>
      <c r="U44" s="253"/>
      <c r="V44" s="253"/>
      <c r="W44" s="253"/>
      <c r="X44" s="253"/>
      <c r="Y44" s="253"/>
      <c r="Z44" s="253"/>
      <c r="AA44" s="253"/>
      <c r="AB44" s="254"/>
      <c r="AC44" s="190">
        <f>c!D182</f>
      </c>
      <c r="AD44" s="190"/>
      <c r="AE44" s="190"/>
      <c r="AF44" s="190"/>
      <c r="AG44" s="190"/>
      <c r="AH44" s="190"/>
      <c r="AI44" s="190"/>
      <c r="AJ44" s="190"/>
      <c r="AK44" s="190"/>
      <c r="AL44" s="190"/>
      <c r="AM44" s="190">
        <f>c!B33</f>
      </c>
      <c r="AN44" s="190"/>
      <c r="AO44" s="190"/>
      <c r="AP44" s="190"/>
      <c r="AQ44" s="190"/>
      <c r="AR44" s="190"/>
      <c r="AS44" s="190"/>
      <c r="AT44" s="190"/>
      <c r="AU44" s="190"/>
      <c r="AV44" s="190"/>
      <c r="AW44" s="190"/>
      <c r="AX44" s="190"/>
      <c r="AY44" s="190"/>
      <c r="AZ44" s="190"/>
      <c r="BA44" s="190">
        <f>c!D33</f>
      </c>
      <c r="BB44" s="190"/>
      <c r="BC44" s="190"/>
      <c r="BD44" s="190"/>
      <c r="BE44" s="190"/>
      <c r="BF44" s="190"/>
      <c r="BG44" s="190"/>
      <c r="BH44" s="190">
        <f>c!P78</f>
      </c>
      <c r="BI44" s="190"/>
      <c r="BJ44" s="190"/>
      <c r="BK44" s="190"/>
      <c r="BL44" s="190"/>
      <c r="BM44" s="190"/>
      <c r="BN44" s="190"/>
      <c r="BO44" s="190"/>
      <c r="BP44" s="190"/>
      <c r="BQ44" s="190"/>
      <c r="BR44" s="190"/>
      <c r="BS44" s="190"/>
      <c r="BT44" s="190"/>
      <c r="BU44" s="190"/>
      <c r="BV44" s="246">
        <f>c!B78</f>
      </c>
      <c r="BW44" s="198"/>
      <c r="BX44" s="198"/>
      <c r="BY44" s="198"/>
      <c r="BZ44" s="198"/>
      <c r="CA44" s="198"/>
      <c r="CB44" s="217">
        <f>c!C78</f>
      </c>
      <c r="CC44" s="217"/>
      <c r="CD44" s="217"/>
      <c r="CE44" s="217"/>
      <c r="CF44" s="217"/>
      <c r="CG44" s="217"/>
      <c r="CH44" s="198">
        <f>c!D78</f>
      </c>
      <c r="CI44" s="198"/>
      <c r="CJ44" s="198"/>
      <c r="CK44" s="198"/>
      <c r="CL44" s="198"/>
      <c r="CM44" s="198"/>
      <c r="CN44" s="198">
        <f>c!E78</f>
      </c>
      <c r="CO44" s="198"/>
      <c r="CP44" s="198"/>
      <c r="CQ44" s="198"/>
      <c r="CR44" s="198"/>
      <c r="CS44" s="198"/>
      <c r="CT44" s="198">
        <f>c!F78</f>
      </c>
      <c r="CU44" s="198"/>
      <c r="CV44" s="198"/>
      <c r="CW44" s="198"/>
      <c r="CX44" s="198"/>
      <c r="CY44" s="198"/>
      <c r="CZ44" s="198">
        <f>c!G78</f>
      </c>
      <c r="DA44" s="198"/>
      <c r="DB44" s="198"/>
      <c r="DC44" s="198"/>
      <c r="DD44" s="198"/>
      <c r="DE44" s="207"/>
      <c r="DF44" s="190">
        <f>c!T78</f>
      </c>
      <c r="DG44" s="190"/>
      <c r="DH44" s="190"/>
      <c r="DI44" s="190"/>
      <c r="DJ44" s="190"/>
      <c r="DK44" s="190"/>
      <c r="DL44" s="190"/>
      <c r="DN44" s="7"/>
      <c r="DO44" s="11"/>
      <c r="DP44" s="298" t="s">
        <v>89</v>
      </c>
      <c r="DQ44" s="298"/>
      <c r="DR44" s="298"/>
      <c r="DS44" s="298"/>
      <c r="DT44" s="298"/>
      <c r="DU44" s="298"/>
      <c r="DV44" s="298"/>
      <c r="DW44" s="298"/>
      <c r="DX44" s="298"/>
      <c r="DY44" s="298"/>
      <c r="DZ44" s="298"/>
      <c r="EA44" s="298"/>
      <c r="EB44" s="298"/>
      <c r="EC44" s="298"/>
      <c r="ED44" s="298"/>
      <c r="EE44" s="298"/>
      <c r="EF44" s="298"/>
      <c r="EG44" s="298"/>
      <c r="EH44" s="298"/>
      <c r="EI44" s="298"/>
      <c r="EJ44" s="298"/>
      <c r="EK44" s="298"/>
      <c r="EL44" s="298"/>
      <c r="EM44" s="298"/>
      <c r="EN44" s="298"/>
      <c r="EO44" s="298"/>
      <c r="EP44" s="298"/>
      <c r="EQ44" s="298"/>
      <c r="ER44" s="298"/>
      <c r="ES44" s="298"/>
      <c r="ET44" s="298"/>
      <c r="EU44" s="298"/>
      <c r="EV44" s="298"/>
      <c r="EW44" s="298"/>
      <c r="EX44" s="298"/>
      <c r="EY44" s="298"/>
      <c r="EZ44" s="298"/>
      <c r="FA44" s="325">
        <f>IF('入力票5'!BN56="","",'入力票5'!BN56)</f>
      </c>
      <c r="FB44" s="325"/>
      <c r="FC44" s="325"/>
      <c r="FD44" s="325"/>
      <c r="FE44" s="325"/>
      <c r="FF44" s="325"/>
      <c r="FG44" s="325"/>
      <c r="FH44" s="325"/>
      <c r="FI44" s="325"/>
      <c r="FJ44" s="325"/>
      <c r="FK44" s="325"/>
      <c r="FL44" s="325"/>
      <c r="FM44" s="31"/>
      <c r="FN44" s="24"/>
      <c r="FO44" s="24"/>
      <c r="FP44" s="24"/>
      <c r="FQ44" s="24"/>
      <c r="FR44" s="24"/>
      <c r="FS44" s="32"/>
    </row>
    <row r="45" spans="1:175" ht="11.25" customHeight="1">
      <c r="A45" s="76" t="s">
        <v>404</v>
      </c>
      <c r="B45" s="54"/>
      <c r="C45" s="54"/>
      <c r="D45" s="54"/>
      <c r="E45" s="54"/>
      <c r="F45" s="253" t="s">
        <v>403</v>
      </c>
      <c r="G45" s="253"/>
      <c r="H45" s="253"/>
      <c r="I45" s="253"/>
      <c r="J45" s="253"/>
      <c r="K45" s="253"/>
      <c r="L45" s="253"/>
      <c r="M45" s="253"/>
      <c r="N45" s="253"/>
      <c r="O45" s="253"/>
      <c r="P45" s="253"/>
      <c r="Q45" s="253"/>
      <c r="R45" s="253"/>
      <c r="S45" s="253"/>
      <c r="T45" s="253"/>
      <c r="U45" s="253"/>
      <c r="V45" s="253"/>
      <c r="W45" s="253"/>
      <c r="X45" s="253"/>
      <c r="Y45" s="253"/>
      <c r="Z45" s="253"/>
      <c r="AA45" s="253"/>
      <c r="AB45" s="254"/>
      <c r="AC45" s="190">
        <f>c!D183</f>
      </c>
      <c r="AD45" s="190"/>
      <c r="AE45" s="190"/>
      <c r="AF45" s="190"/>
      <c r="AG45" s="190"/>
      <c r="AH45" s="190"/>
      <c r="AI45" s="190"/>
      <c r="AJ45" s="190"/>
      <c r="AK45" s="190"/>
      <c r="AL45" s="190"/>
      <c r="AM45" s="190">
        <f>c!B34</f>
      </c>
      <c r="AN45" s="190"/>
      <c r="AO45" s="190"/>
      <c r="AP45" s="190"/>
      <c r="AQ45" s="190"/>
      <c r="AR45" s="190"/>
      <c r="AS45" s="190"/>
      <c r="AT45" s="190"/>
      <c r="AU45" s="190"/>
      <c r="AV45" s="190"/>
      <c r="AW45" s="190"/>
      <c r="AX45" s="190"/>
      <c r="AY45" s="190"/>
      <c r="AZ45" s="190"/>
      <c r="BA45" s="190">
        <f>c!D34</f>
      </c>
      <c r="BB45" s="190"/>
      <c r="BC45" s="190"/>
      <c r="BD45" s="190"/>
      <c r="BE45" s="190"/>
      <c r="BF45" s="190"/>
      <c r="BG45" s="190"/>
      <c r="BH45" s="190">
        <f>c!P79</f>
      </c>
      <c r="BI45" s="190"/>
      <c r="BJ45" s="190"/>
      <c r="BK45" s="190"/>
      <c r="BL45" s="190"/>
      <c r="BM45" s="190"/>
      <c r="BN45" s="190"/>
      <c r="BO45" s="190"/>
      <c r="BP45" s="190"/>
      <c r="BQ45" s="190"/>
      <c r="BR45" s="190"/>
      <c r="BS45" s="190"/>
      <c r="BT45" s="190"/>
      <c r="BU45" s="190"/>
      <c r="BV45" s="246">
        <f>c!B79</f>
      </c>
      <c r="BW45" s="198"/>
      <c r="BX45" s="198"/>
      <c r="BY45" s="198"/>
      <c r="BZ45" s="198"/>
      <c r="CA45" s="198"/>
      <c r="CB45" s="217">
        <f>c!C79</f>
      </c>
      <c r="CC45" s="217"/>
      <c r="CD45" s="217"/>
      <c r="CE45" s="217"/>
      <c r="CF45" s="217"/>
      <c r="CG45" s="217"/>
      <c r="CH45" s="198">
        <f>c!D79</f>
      </c>
      <c r="CI45" s="198"/>
      <c r="CJ45" s="198"/>
      <c r="CK45" s="198"/>
      <c r="CL45" s="198"/>
      <c r="CM45" s="198"/>
      <c r="CN45" s="198">
        <f>c!E79</f>
      </c>
      <c r="CO45" s="198"/>
      <c r="CP45" s="198"/>
      <c r="CQ45" s="198"/>
      <c r="CR45" s="198"/>
      <c r="CS45" s="198"/>
      <c r="CT45" s="198">
        <f>c!F79</f>
      </c>
      <c r="CU45" s="198"/>
      <c r="CV45" s="198"/>
      <c r="CW45" s="198"/>
      <c r="CX45" s="198"/>
      <c r="CY45" s="198"/>
      <c r="CZ45" s="198">
        <f>c!G79</f>
      </c>
      <c r="DA45" s="198"/>
      <c r="DB45" s="198"/>
      <c r="DC45" s="198"/>
      <c r="DD45" s="198"/>
      <c r="DE45" s="207"/>
      <c r="DF45" s="190">
        <f>c!T79</f>
      </c>
      <c r="DG45" s="190"/>
      <c r="DH45" s="190"/>
      <c r="DI45" s="190"/>
      <c r="DJ45" s="190"/>
      <c r="DK45" s="190"/>
      <c r="DL45" s="190"/>
      <c r="DN45" s="290" t="s">
        <v>90</v>
      </c>
      <c r="DO45" s="291"/>
      <c r="DP45" s="291"/>
      <c r="DQ45" s="291"/>
      <c r="DR45" s="291"/>
      <c r="DS45" s="291"/>
      <c r="DT45" s="291"/>
      <c r="DU45" s="291"/>
      <c r="DV45" s="291"/>
      <c r="DW45" s="291"/>
      <c r="DX45" s="291"/>
      <c r="DY45" s="291"/>
      <c r="DZ45" s="291"/>
      <c r="EA45" s="291"/>
      <c r="EB45" s="291"/>
      <c r="EC45" s="291"/>
      <c r="ED45" s="291"/>
      <c r="EE45" s="291"/>
      <c r="EF45" s="291"/>
      <c r="EG45" s="291"/>
      <c r="EH45" s="291"/>
      <c r="EI45" s="291"/>
      <c r="EJ45" s="291"/>
      <c r="EK45" s="291"/>
      <c r="EL45" s="291"/>
      <c r="EM45" s="291"/>
      <c r="EN45" s="291"/>
      <c r="EO45" s="291"/>
      <c r="EP45" s="291"/>
      <c r="EQ45" s="291"/>
      <c r="ER45" s="291"/>
      <c r="ES45" s="291"/>
      <c r="ET45" s="291"/>
      <c r="EU45" s="291"/>
      <c r="EV45" s="291"/>
      <c r="EW45" s="291"/>
      <c r="EX45" s="291"/>
      <c r="EY45" s="291"/>
      <c r="EZ45" s="291"/>
      <c r="FA45" s="291"/>
      <c r="FB45" s="291"/>
      <c r="FC45" s="291"/>
      <c r="FD45" s="291"/>
      <c r="FE45" s="291"/>
      <c r="FF45" s="291"/>
      <c r="FG45" s="20"/>
      <c r="FH45" s="20"/>
      <c r="FI45" s="20"/>
      <c r="FJ45" s="20"/>
      <c r="FK45" s="20"/>
      <c r="FL45" s="20"/>
      <c r="FM45" s="287">
        <f>c!F115</f>
      </c>
      <c r="FN45" s="287"/>
      <c r="FO45" s="287"/>
      <c r="FP45" s="287"/>
      <c r="FQ45" s="287"/>
      <c r="FR45" s="287"/>
      <c r="FS45" s="288"/>
    </row>
    <row r="46" spans="1:175" ht="11.25" customHeight="1">
      <c r="A46" s="7"/>
      <c r="B46" s="11"/>
      <c r="C46" s="11"/>
      <c r="D46" s="11"/>
      <c r="E46" s="11"/>
      <c r="F46" s="129" t="s">
        <v>65</v>
      </c>
      <c r="G46" s="129"/>
      <c r="H46" s="129"/>
      <c r="I46" s="129"/>
      <c r="J46" s="129"/>
      <c r="K46" s="129"/>
      <c r="L46" s="129"/>
      <c r="M46" s="129"/>
      <c r="N46" s="129"/>
      <c r="O46" s="129"/>
      <c r="P46" s="129"/>
      <c r="Q46" s="129"/>
      <c r="R46" s="129"/>
      <c r="S46" s="129"/>
      <c r="T46" s="129"/>
      <c r="U46" s="129"/>
      <c r="V46" s="129"/>
      <c r="W46" s="129"/>
      <c r="X46" s="129"/>
      <c r="Y46" s="129"/>
      <c r="Z46" s="129"/>
      <c r="AA46" s="129"/>
      <c r="AB46" s="129"/>
      <c r="AC46" s="190">
        <f>c!D184</f>
      </c>
      <c r="AD46" s="190"/>
      <c r="AE46" s="190"/>
      <c r="AF46" s="190"/>
      <c r="AG46" s="190"/>
      <c r="AH46" s="190"/>
      <c r="AI46" s="190"/>
      <c r="AJ46" s="190"/>
      <c r="AK46" s="190"/>
      <c r="AL46" s="190"/>
      <c r="AM46" s="190">
        <f>c!B35</f>
      </c>
      <c r="AN46" s="190"/>
      <c r="AO46" s="190"/>
      <c r="AP46" s="190"/>
      <c r="AQ46" s="190"/>
      <c r="AR46" s="190"/>
      <c r="AS46" s="190"/>
      <c r="AT46" s="190"/>
      <c r="AU46" s="190"/>
      <c r="AV46" s="190"/>
      <c r="AW46" s="190"/>
      <c r="AX46" s="190"/>
      <c r="AY46" s="190"/>
      <c r="AZ46" s="190"/>
      <c r="BA46" s="266">
        <f>c!D35</f>
      </c>
      <c r="BB46" s="266"/>
      <c r="BC46" s="266"/>
      <c r="BD46" s="266"/>
      <c r="BE46" s="266"/>
      <c r="BF46" s="266"/>
      <c r="BG46" s="266"/>
      <c r="BH46" s="190">
        <f>c!P80</f>
      </c>
      <c r="BI46" s="190"/>
      <c r="BJ46" s="190"/>
      <c r="BK46" s="190"/>
      <c r="BL46" s="190"/>
      <c r="BM46" s="190"/>
      <c r="BN46" s="190"/>
      <c r="BO46" s="190"/>
      <c r="BP46" s="190"/>
      <c r="BQ46" s="190"/>
      <c r="BR46" s="190"/>
      <c r="BS46" s="190"/>
      <c r="BT46" s="190"/>
      <c r="BU46" s="190"/>
      <c r="BV46" s="246">
        <f>c!B80</f>
      </c>
      <c r="BW46" s="198"/>
      <c r="BX46" s="198"/>
      <c r="BY46" s="198"/>
      <c r="BZ46" s="198"/>
      <c r="CA46" s="198"/>
      <c r="CB46" s="217">
        <f>c!C80</f>
      </c>
      <c r="CC46" s="217"/>
      <c r="CD46" s="217"/>
      <c r="CE46" s="217"/>
      <c r="CF46" s="217"/>
      <c r="CG46" s="217"/>
      <c r="CH46" s="226">
        <f>c!D80</f>
      </c>
      <c r="CI46" s="226"/>
      <c r="CJ46" s="226"/>
      <c r="CK46" s="226"/>
      <c r="CL46" s="226"/>
      <c r="CM46" s="226"/>
      <c r="CN46" s="198">
        <f>c!E80</f>
      </c>
      <c r="CO46" s="198"/>
      <c r="CP46" s="198"/>
      <c r="CQ46" s="198"/>
      <c r="CR46" s="198"/>
      <c r="CS46" s="198"/>
      <c r="CT46" s="198">
        <f>c!F80</f>
      </c>
      <c r="CU46" s="198"/>
      <c r="CV46" s="198"/>
      <c r="CW46" s="198"/>
      <c r="CX46" s="198"/>
      <c r="CY46" s="198"/>
      <c r="CZ46" s="198">
        <f>c!G80</f>
      </c>
      <c r="DA46" s="198"/>
      <c r="DB46" s="198"/>
      <c r="DC46" s="198"/>
      <c r="DD46" s="198"/>
      <c r="DE46" s="207"/>
      <c r="DF46" s="266">
        <f>c!T80</f>
      </c>
      <c r="DG46" s="266"/>
      <c r="DH46" s="266"/>
      <c r="DI46" s="266"/>
      <c r="DJ46" s="266"/>
      <c r="DK46" s="266"/>
      <c r="DL46" s="266"/>
      <c r="DN46" s="10"/>
      <c r="DO46" s="9"/>
      <c r="DP46" s="166" t="s">
        <v>91</v>
      </c>
      <c r="DQ46" s="166"/>
      <c r="DR46" s="166"/>
      <c r="DS46" s="166"/>
      <c r="DT46" s="166"/>
      <c r="DU46" s="166"/>
      <c r="DV46" s="166"/>
      <c r="DW46" s="166"/>
      <c r="DX46" s="166"/>
      <c r="DY46" s="166"/>
      <c r="DZ46" s="166"/>
      <c r="EA46" s="166"/>
      <c r="EB46" s="166"/>
      <c r="EC46" s="166"/>
      <c r="ED46" s="166"/>
      <c r="EE46" s="166"/>
      <c r="EF46" s="166"/>
      <c r="EG46" s="166"/>
      <c r="EH46" s="166"/>
      <c r="EI46" s="166"/>
      <c r="EJ46" s="166"/>
      <c r="EK46" s="166"/>
      <c r="EL46" s="166"/>
      <c r="EM46" s="166"/>
      <c r="EN46" s="166"/>
      <c r="EO46" s="166"/>
      <c r="EP46" s="166"/>
      <c r="EQ46" s="166"/>
      <c r="ER46" s="166"/>
      <c r="ES46" s="166"/>
      <c r="ET46" s="166"/>
      <c r="EU46" s="166"/>
      <c r="EV46" s="166"/>
      <c r="EW46" s="166"/>
      <c r="EX46" s="166"/>
      <c r="EY46" s="166"/>
      <c r="EZ46" s="166"/>
      <c r="FA46" s="338">
        <f>c!B119</f>
      </c>
      <c r="FB46" s="339"/>
      <c r="FC46" s="339"/>
      <c r="FD46" s="339"/>
      <c r="FE46" s="339"/>
      <c r="FF46" s="339"/>
      <c r="FG46" s="339"/>
      <c r="FH46" s="339"/>
      <c r="FI46" s="339"/>
      <c r="FJ46" s="339"/>
      <c r="FK46" s="339"/>
      <c r="FL46" s="340"/>
      <c r="FM46" s="28"/>
      <c r="FN46" s="29"/>
      <c r="FO46" s="29"/>
      <c r="FP46" s="29"/>
      <c r="FQ46" s="29"/>
      <c r="FR46" s="29"/>
      <c r="FS46" s="30"/>
    </row>
    <row r="47" spans="1:175" ht="11.25" customHeight="1">
      <c r="A47" s="320" t="s">
        <v>389</v>
      </c>
      <c r="B47" s="321"/>
      <c r="C47" s="321"/>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21"/>
      <c r="AK47" s="321"/>
      <c r="AL47" s="327"/>
      <c r="AM47" s="267">
        <f>c!B36</f>
      </c>
      <c r="AN47" s="267"/>
      <c r="AO47" s="267"/>
      <c r="AP47" s="267"/>
      <c r="AQ47" s="267"/>
      <c r="AR47" s="267"/>
      <c r="AS47" s="267"/>
      <c r="AT47" s="267"/>
      <c r="AU47" s="267"/>
      <c r="AV47" s="267"/>
      <c r="AW47" s="267"/>
      <c r="AX47" s="267"/>
      <c r="AY47" s="267"/>
      <c r="AZ47" s="267"/>
      <c r="BH47" s="267">
        <f>c!O81</f>
      </c>
      <c r="BI47" s="267"/>
      <c r="BJ47" s="267"/>
      <c r="BK47" s="267"/>
      <c r="BL47" s="267"/>
      <c r="BM47" s="267"/>
      <c r="BN47" s="267"/>
      <c r="BO47" s="267"/>
      <c r="BP47" s="267"/>
      <c r="BQ47" s="267"/>
      <c r="BR47" s="267"/>
      <c r="BS47" s="267"/>
      <c r="BT47" s="267"/>
      <c r="BU47" s="267"/>
      <c r="BV47" s="268">
        <f>c!B81</f>
      </c>
      <c r="BW47" s="269"/>
      <c r="BX47" s="269"/>
      <c r="BY47" s="269"/>
      <c r="BZ47" s="269"/>
      <c r="CA47" s="269"/>
      <c r="CB47" s="270">
        <f>c!C81</f>
      </c>
      <c r="CC47" s="270"/>
      <c r="CD47" s="270"/>
      <c r="CE47" s="270"/>
      <c r="CF47" s="270"/>
      <c r="CG47" s="270"/>
      <c r="CH47" s="269">
        <f>c!D81</f>
      </c>
      <c r="CI47" s="269"/>
      <c r="CJ47" s="269"/>
      <c r="CK47" s="269"/>
      <c r="CL47" s="269"/>
      <c r="CM47" s="269"/>
      <c r="CN47" s="269">
        <f>c!E81</f>
      </c>
      <c r="CO47" s="269"/>
      <c r="CP47" s="269"/>
      <c r="CQ47" s="269"/>
      <c r="CR47" s="269"/>
      <c r="CS47" s="269"/>
      <c r="CT47" s="269">
        <f>c!F81</f>
      </c>
      <c r="CU47" s="269"/>
      <c r="CV47" s="269"/>
      <c r="CW47" s="269"/>
      <c r="CX47" s="269"/>
      <c r="CY47" s="269"/>
      <c r="CZ47" s="269">
        <f>c!G81</f>
      </c>
      <c r="DA47" s="269"/>
      <c r="DB47" s="269"/>
      <c r="DC47" s="269"/>
      <c r="DD47" s="269"/>
      <c r="DE47" s="271"/>
      <c r="DF47" s="24"/>
      <c r="DG47" s="24"/>
      <c r="DH47" s="24"/>
      <c r="DI47" s="24"/>
      <c r="DJ47" s="24"/>
      <c r="DK47" s="24"/>
      <c r="DL47" s="24"/>
      <c r="DN47" s="290" t="s">
        <v>92</v>
      </c>
      <c r="DO47" s="291"/>
      <c r="DP47" s="291"/>
      <c r="DQ47" s="291"/>
      <c r="DR47" s="291"/>
      <c r="DS47" s="291"/>
      <c r="DT47" s="291"/>
      <c r="DU47" s="291"/>
      <c r="DV47" s="291"/>
      <c r="DW47" s="291"/>
      <c r="DX47" s="291"/>
      <c r="DY47" s="291"/>
      <c r="DZ47" s="291"/>
      <c r="EA47" s="291"/>
      <c r="EB47" s="291"/>
      <c r="EC47" s="291"/>
      <c r="ED47" s="291"/>
      <c r="EE47" s="291"/>
      <c r="EF47" s="291"/>
      <c r="EG47" s="291"/>
      <c r="EH47" s="291"/>
      <c r="EI47" s="291"/>
      <c r="EJ47" s="291"/>
      <c r="EK47" s="291"/>
      <c r="EL47" s="291"/>
      <c r="EM47" s="291"/>
      <c r="EN47" s="291"/>
      <c r="EO47" s="291"/>
      <c r="EP47" s="291"/>
      <c r="EQ47" s="291"/>
      <c r="ER47" s="291"/>
      <c r="ES47" s="291"/>
      <c r="ET47" s="291"/>
      <c r="EU47" s="291"/>
      <c r="EV47" s="291"/>
      <c r="EW47" s="291"/>
      <c r="EX47" s="291"/>
      <c r="EY47" s="291"/>
      <c r="EZ47" s="291"/>
      <c r="FA47" s="291"/>
      <c r="FB47" s="291"/>
      <c r="FC47" s="291"/>
      <c r="FD47" s="291"/>
      <c r="FE47" s="291"/>
      <c r="FF47" s="291"/>
      <c r="FG47" s="20"/>
      <c r="FH47" s="20"/>
      <c r="FI47" s="20"/>
      <c r="FJ47" s="20"/>
      <c r="FK47" s="20"/>
      <c r="FL47" s="20"/>
      <c r="FM47" s="287">
        <f>c!C119</f>
      </c>
      <c r="FN47" s="287"/>
      <c r="FO47" s="287"/>
      <c r="FP47" s="287"/>
      <c r="FQ47" s="287"/>
      <c r="FR47" s="287"/>
      <c r="FS47" s="288"/>
    </row>
    <row r="48" spans="118:175" ht="11.25" customHeight="1">
      <c r="DN48" s="10"/>
      <c r="DO48" s="9"/>
      <c r="DP48" s="166" t="s">
        <v>362</v>
      </c>
      <c r="DQ48" s="166"/>
      <c r="DR48" s="166"/>
      <c r="DS48" s="166"/>
      <c r="DT48" s="166"/>
      <c r="DU48" s="166"/>
      <c r="DV48" s="166"/>
      <c r="DW48" s="166"/>
      <c r="DX48" s="166"/>
      <c r="DY48" s="166"/>
      <c r="DZ48" s="166"/>
      <c r="EA48" s="166"/>
      <c r="EB48" s="166"/>
      <c r="EC48" s="166"/>
      <c r="ED48" s="166"/>
      <c r="EE48" s="166"/>
      <c r="EF48" s="166"/>
      <c r="EG48" s="166"/>
      <c r="EH48" s="166"/>
      <c r="EI48" s="166"/>
      <c r="EJ48" s="166"/>
      <c r="EK48" s="166"/>
      <c r="EL48" s="166"/>
      <c r="EM48" s="166"/>
      <c r="EN48" s="166"/>
      <c r="EO48" s="166"/>
      <c r="EP48" s="166"/>
      <c r="EQ48" s="166"/>
      <c r="ER48" s="166"/>
      <c r="ES48" s="166"/>
      <c r="ET48" s="166"/>
      <c r="EU48" s="166"/>
      <c r="EV48" s="166"/>
      <c r="EW48" s="166"/>
      <c r="EX48" s="166"/>
      <c r="EY48" s="166"/>
      <c r="EZ48" s="166"/>
      <c r="FA48" s="325">
        <f>IF('入力票5'!BN58="","",'入力票5'!BN58)</f>
      </c>
      <c r="FB48" s="325"/>
      <c r="FC48" s="325"/>
      <c r="FD48" s="325"/>
      <c r="FE48" s="325"/>
      <c r="FF48" s="325"/>
      <c r="FG48" s="325"/>
      <c r="FH48" s="325"/>
      <c r="FI48" s="325"/>
      <c r="FJ48" s="325"/>
      <c r="FK48" s="325"/>
      <c r="FL48" s="325"/>
      <c r="FM48" s="28"/>
      <c r="FN48" s="29"/>
      <c r="FO48" s="29"/>
      <c r="FP48" s="29"/>
      <c r="FQ48" s="29"/>
      <c r="FR48" s="29"/>
      <c r="FS48" s="30"/>
    </row>
    <row r="49" spans="1:175" ht="11.25" customHeight="1">
      <c r="A49" s="138" t="s">
        <v>101</v>
      </c>
      <c r="B49" s="139"/>
      <c r="C49" s="139"/>
      <c r="D49" s="139"/>
      <c r="E49" s="139"/>
      <c r="F49" s="139"/>
      <c r="G49" s="139"/>
      <c r="H49" s="139"/>
      <c r="I49" s="139"/>
      <c r="J49" s="139"/>
      <c r="K49" s="139"/>
      <c r="L49" s="139"/>
      <c r="M49" s="139"/>
      <c r="N49" s="138" t="s">
        <v>319</v>
      </c>
      <c r="O49" s="139"/>
      <c r="P49" s="139"/>
      <c r="Q49" s="139"/>
      <c r="R49" s="139"/>
      <c r="S49" s="139"/>
      <c r="T49" s="139"/>
      <c r="U49" s="139"/>
      <c r="V49" s="139"/>
      <c r="W49" s="139"/>
      <c r="X49" s="139"/>
      <c r="Y49" s="139"/>
      <c r="Z49" s="139"/>
      <c r="AA49" s="141"/>
      <c r="AB49" s="138" t="s">
        <v>101</v>
      </c>
      <c r="AC49" s="139"/>
      <c r="AD49" s="139"/>
      <c r="AE49" s="139"/>
      <c r="AF49" s="139"/>
      <c r="AG49" s="139"/>
      <c r="AH49" s="139"/>
      <c r="AI49" s="139"/>
      <c r="AJ49" s="139"/>
      <c r="AK49" s="139"/>
      <c r="AL49" s="139"/>
      <c r="AM49" s="139"/>
      <c r="AN49" s="139"/>
      <c r="AO49" s="138" t="s">
        <v>319</v>
      </c>
      <c r="AP49" s="139"/>
      <c r="AQ49" s="139"/>
      <c r="AR49" s="139"/>
      <c r="AS49" s="139"/>
      <c r="AT49" s="139"/>
      <c r="AU49" s="139"/>
      <c r="AV49" s="139"/>
      <c r="AW49" s="139"/>
      <c r="AX49" s="139"/>
      <c r="AY49" s="139"/>
      <c r="AZ49" s="139"/>
      <c r="BA49" s="139"/>
      <c r="BB49" s="141"/>
      <c r="BC49" s="326" t="s">
        <v>318</v>
      </c>
      <c r="BD49" s="326"/>
      <c r="BE49" s="326"/>
      <c r="BF49" s="326"/>
      <c r="BG49" s="326"/>
      <c r="BH49" s="326"/>
      <c r="BI49" s="326"/>
      <c r="BJ49" s="326"/>
      <c r="BK49" s="326"/>
      <c r="BL49" s="326"/>
      <c r="BM49" s="326"/>
      <c r="BN49" s="326"/>
      <c r="BO49" s="326"/>
      <c r="BP49" s="326"/>
      <c r="BQ49" s="326"/>
      <c r="BR49" s="138" t="s">
        <v>314</v>
      </c>
      <c r="BS49" s="139"/>
      <c r="BT49" s="139"/>
      <c r="BU49" s="139"/>
      <c r="BV49" s="139"/>
      <c r="BW49" s="139"/>
      <c r="BX49" s="139"/>
      <c r="BY49" s="139"/>
      <c r="BZ49" s="139"/>
      <c r="CA49" s="139"/>
      <c r="CB49" s="139"/>
      <c r="CC49" s="139"/>
      <c r="CD49" s="141"/>
      <c r="CE49" s="326" t="s">
        <v>318</v>
      </c>
      <c r="CF49" s="326"/>
      <c r="CG49" s="326"/>
      <c r="CH49" s="326"/>
      <c r="CI49" s="326"/>
      <c r="CJ49" s="326"/>
      <c r="CK49" s="326"/>
      <c r="CL49" s="326"/>
      <c r="CM49" s="326"/>
      <c r="CN49" s="326"/>
      <c r="CO49" s="326"/>
      <c r="CP49" s="326"/>
      <c r="CQ49" s="326"/>
      <c r="CR49" s="326"/>
      <c r="CS49" s="326"/>
      <c r="CT49" s="326"/>
      <c r="CU49" s="326"/>
      <c r="CV49" s="326"/>
      <c r="CW49" s="326"/>
      <c r="CX49" s="326"/>
      <c r="CY49" s="326"/>
      <c r="CZ49" s="138" t="s">
        <v>314</v>
      </c>
      <c r="DA49" s="139"/>
      <c r="DB49" s="139"/>
      <c r="DC49" s="139"/>
      <c r="DD49" s="139"/>
      <c r="DE49" s="139"/>
      <c r="DF49" s="139"/>
      <c r="DG49" s="139"/>
      <c r="DH49" s="139"/>
      <c r="DI49" s="139"/>
      <c r="DJ49" s="139"/>
      <c r="DK49" s="139"/>
      <c r="DL49" s="141"/>
      <c r="DN49" s="290" t="s">
        <v>363</v>
      </c>
      <c r="DO49" s="291"/>
      <c r="DP49" s="291"/>
      <c r="DQ49" s="291"/>
      <c r="DR49" s="291"/>
      <c r="DS49" s="291"/>
      <c r="DT49" s="291"/>
      <c r="DU49" s="291"/>
      <c r="DV49" s="291"/>
      <c r="DW49" s="291"/>
      <c r="DX49" s="291"/>
      <c r="DY49" s="291"/>
      <c r="DZ49" s="291"/>
      <c r="EA49" s="291"/>
      <c r="EB49" s="291"/>
      <c r="EC49" s="291"/>
      <c r="ED49" s="291"/>
      <c r="EE49" s="291"/>
      <c r="EF49" s="291"/>
      <c r="EG49" s="291"/>
      <c r="EH49" s="291"/>
      <c r="EI49" s="291"/>
      <c r="EJ49" s="291"/>
      <c r="EK49" s="291"/>
      <c r="EL49" s="291"/>
      <c r="EM49" s="291"/>
      <c r="EN49" s="291"/>
      <c r="EO49" s="291"/>
      <c r="EP49" s="291"/>
      <c r="EQ49" s="291"/>
      <c r="ER49" s="291"/>
      <c r="ES49" s="291"/>
      <c r="ET49" s="291"/>
      <c r="EU49" s="291"/>
      <c r="EV49" s="291"/>
      <c r="EW49" s="291"/>
      <c r="EX49" s="291"/>
      <c r="EY49" s="291"/>
      <c r="EZ49" s="291"/>
      <c r="FA49" s="291"/>
      <c r="FB49" s="291"/>
      <c r="FC49" s="291"/>
      <c r="FD49" s="291"/>
      <c r="FE49" s="291"/>
      <c r="FF49" s="291"/>
      <c r="FG49" s="20"/>
      <c r="FH49" s="20"/>
      <c r="FI49" s="20"/>
      <c r="FJ49" s="20"/>
      <c r="FK49" s="20"/>
      <c r="FL49" s="20"/>
      <c r="FM49" s="287">
        <f>c!B121</f>
      </c>
      <c r="FN49" s="287"/>
      <c r="FO49" s="287"/>
      <c r="FP49" s="287"/>
      <c r="FQ49" s="287"/>
      <c r="FR49" s="287"/>
      <c r="FS49" s="288"/>
    </row>
    <row r="50" spans="1:175" ht="11.25" customHeight="1">
      <c r="A50" s="302" t="s">
        <v>102</v>
      </c>
      <c r="B50" s="303"/>
      <c r="C50" s="303"/>
      <c r="D50" s="303"/>
      <c r="E50" s="303"/>
      <c r="F50" s="303"/>
      <c r="G50" s="303"/>
      <c r="H50" s="303"/>
      <c r="I50" s="303"/>
      <c r="J50" s="303"/>
      <c r="K50" s="303"/>
      <c r="L50" s="303"/>
      <c r="M50" s="304"/>
      <c r="N50" s="299">
        <f>IF('入力票4'!U17="","",'入力票4'!U17)</f>
      </c>
      <c r="O50" s="300"/>
      <c r="P50" s="300"/>
      <c r="Q50" s="300"/>
      <c r="R50" s="300"/>
      <c r="S50" s="300"/>
      <c r="T50" s="300"/>
      <c r="U50" s="300"/>
      <c r="V50" s="300"/>
      <c r="W50" s="300"/>
      <c r="X50" s="300"/>
      <c r="Y50" s="300"/>
      <c r="Z50" s="300"/>
      <c r="AA50" s="301"/>
      <c r="AB50" s="302" t="s">
        <v>108</v>
      </c>
      <c r="AC50" s="303"/>
      <c r="AD50" s="303"/>
      <c r="AE50" s="303"/>
      <c r="AF50" s="303"/>
      <c r="AG50" s="303"/>
      <c r="AH50" s="303"/>
      <c r="AI50" s="303"/>
      <c r="AJ50" s="303"/>
      <c r="AK50" s="303"/>
      <c r="AL50" s="303"/>
      <c r="AM50" s="303"/>
      <c r="AN50" s="304"/>
      <c r="AO50" s="299">
        <f>IF(AND('入力票4'!U24="",'入力票4'!U25=""),"",SUM('入力票4'!U24:AH25))</f>
      </c>
      <c r="AP50" s="300"/>
      <c r="AQ50" s="300"/>
      <c r="AR50" s="300"/>
      <c r="AS50" s="300"/>
      <c r="AT50" s="300"/>
      <c r="AU50" s="300"/>
      <c r="AV50" s="300"/>
      <c r="AW50" s="300"/>
      <c r="AX50" s="300"/>
      <c r="AY50" s="300"/>
      <c r="AZ50" s="300"/>
      <c r="BA50" s="300"/>
      <c r="BB50" s="301"/>
      <c r="BC50" s="215" t="s">
        <v>93</v>
      </c>
      <c r="BD50" s="215"/>
      <c r="BE50" s="215"/>
      <c r="BF50" s="215"/>
      <c r="BG50" s="215"/>
      <c r="BH50" s="215"/>
      <c r="BI50" s="215"/>
      <c r="BJ50" s="215"/>
      <c r="BK50" s="215"/>
      <c r="BL50" s="215"/>
      <c r="BM50" s="215"/>
      <c r="BN50" s="215"/>
      <c r="BO50" s="215"/>
      <c r="BP50" s="215"/>
      <c r="BQ50" s="215"/>
      <c r="BR50" s="218">
        <f>c!E140</f>
      </c>
      <c r="BS50" s="219"/>
      <c r="BT50" s="219"/>
      <c r="BU50" s="219"/>
      <c r="BV50" s="219"/>
      <c r="BW50" s="219"/>
      <c r="BX50" s="219"/>
      <c r="BY50" s="219"/>
      <c r="BZ50" s="219"/>
      <c r="CA50" s="219"/>
      <c r="CB50" s="219"/>
      <c r="CC50" s="219"/>
      <c r="CD50" s="220"/>
      <c r="CE50" s="216" t="s">
        <v>97</v>
      </c>
      <c r="CF50" s="216"/>
      <c r="CG50" s="216"/>
      <c r="CH50" s="216"/>
      <c r="CI50" s="216"/>
      <c r="CJ50" s="216"/>
      <c r="CK50" s="216"/>
      <c r="CL50" s="216"/>
      <c r="CM50" s="216"/>
      <c r="CN50" s="216"/>
      <c r="CO50" s="216"/>
      <c r="CP50" s="216"/>
      <c r="CQ50" s="216"/>
      <c r="CR50" s="216"/>
      <c r="CS50" s="216"/>
      <c r="CT50" s="216"/>
      <c r="CU50" s="216"/>
      <c r="CV50" s="216"/>
      <c r="CW50" s="216"/>
      <c r="CX50" s="216"/>
      <c r="CY50" s="216"/>
      <c r="CZ50" s="218">
        <f>c!E144</f>
      </c>
      <c r="DA50" s="219"/>
      <c r="DB50" s="219"/>
      <c r="DC50" s="219"/>
      <c r="DD50" s="219"/>
      <c r="DE50" s="219"/>
      <c r="DF50" s="219"/>
      <c r="DG50" s="219"/>
      <c r="DH50" s="219"/>
      <c r="DI50" s="219"/>
      <c r="DJ50" s="219"/>
      <c r="DK50" s="219"/>
      <c r="DL50" s="220"/>
      <c r="DN50" s="90"/>
      <c r="DO50" s="98"/>
      <c r="DP50" s="334" t="s">
        <v>433</v>
      </c>
      <c r="DQ50" s="334"/>
      <c r="DR50" s="334"/>
      <c r="DS50" s="334"/>
      <c r="DT50" s="334"/>
      <c r="DU50" s="334"/>
      <c r="DV50" s="334"/>
      <c r="DW50" s="334"/>
      <c r="DX50" s="334"/>
      <c r="DY50" s="334"/>
      <c r="DZ50" s="334"/>
      <c r="EA50" s="334"/>
      <c r="EB50" s="334"/>
      <c r="EC50" s="334"/>
      <c r="ED50" s="334"/>
      <c r="EE50" s="334"/>
      <c r="EF50" s="334"/>
      <c r="EG50" s="334"/>
      <c r="EH50" s="334"/>
      <c r="EI50" s="334"/>
      <c r="EJ50" s="334"/>
      <c r="EK50" s="334"/>
      <c r="EL50" s="334"/>
      <c r="EM50" s="334"/>
      <c r="EN50" s="334"/>
      <c r="EO50" s="334"/>
      <c r="EP50" s="334"/>
      <c r="EQ50" s="334"/>
      <c r="ER50" s="334"/>
      <c r="ES50" s="334"/>
      <c r="ET50" s="334"/>
      <c r="EU50" s="334"/>
      <c r="EV50" s="334"/>
      <c r="EW50" s="334"/>
      <c r="EX50" s="334"/>
      <c r="EY50" s="334"/>
      <c r="EZ50" s="335"/>
      <c r="FA50" s="344">
        <f>IF('入力票5'!BN60="","",IF('入力票5'!BN60=1,"有","無"))</f>
      </c>
      <c r="FB50" s="344"/>
      <c r="FC50" s="344"/>
      <c r="FD50" s="344"/>
      <c r="FE50" s="344"/>
      <c r="FF50" s="344"/>
      <c r="FG50" s="344"/>
      <c r="FH50" s="344"/>
      <c r="FI50" s="344"/>
      <c r="FJ50" s="344"/>
      <c r="FK50" s="344"/>
      <c r="FL50" s="344"/>
      <c r="FM50" s="87"/>
      <c r="FN50" s="78"/>
      <c r="FO50" s="78"/>
      <c r="FP50" s="78"/>
      <c r="FQ50" s="78"/>
      <c r="FR50" s="78"/>
      <c r="FS50" s="79"/>
    </row>
    <row r="51" spans="1:175" ht="11.25" customHeight="1">
      <c r="A51" s="305" t="s">
        <v>103</v>
      </c>
      <c r="B51" s="253"/>
      <c r="C51" s="253"/>
      <c r="D51" s="253"/>
      <c r="E51" s="253"/>
      <c r="F51" s="253"/>
      <c r="G51" s="253"/>
      <c r="H51" s="253"/>
      <c r="I51" s="253"/>
      <c r="J51" s="253"/>
      <c r="K51" s="253"/>
      <c r="L51" s="253"/>
      <c r="M51" s="253"/>
      <c r="N51" s="314">
        <f>IF('入力票4'!CE13="","",'入力票4'!CE13)</f>
      </c>
      <c r="O51" s="315"/>
      <c r="P51" s="315"/>
      <c r="Q51" s="315"/>
      <c r="R51" s="315"/>
      <c r="S51" s="315"/>
      <c r="T51" s="315"/>
      <c r="U51" s="315"/>
      <c r="V51" s="315"/>
      <c r="W51" s="315"/>
      <c r="X51" s="315"/>
      <c r="Y51" s="315"/>
      <c r="Z51" s="315"/>
      <c r="AA51" s="316"/>
      <c r="AB51" s="305" t="s">
        <v>68</v>
      </c>
      <c r="AC51" s="253"/>
      <c r="AD51" s="253"/>
      <c r="AE51" s="253"/>
      <c r="AF51" s="253"/>
      <c r="AG51" s="253"/>
      <c r="AH51" s="253"/>
      <c r="AI51" s="253"/>
      <c r="AJ51" s="253"/>
      <c r="AK51" s="253"/>
      <c r="AL51" s="253"/>
      <c r="AM51" s="253"/>
      <c r="AN51" s="254"/>
      <c r="AO51" s="314">
        <f>IF('入力票4'!U26="","",'入力票4'!U26)</f>
      </c>
      <c r="AP51" s="315"/>
      <c r="AQ51" s="315"/>
      <c r="AR51" s="315"/>
      <c r="AS51" s="315"/>
      <c r="AT51" s="315"/>
      <c r="AU51" s="315"/>
      <c r="AV51" s="315"/>
      <c r="AW51" s="315"/>
      <c r="AX51" s="315"/>
      <c r="AY51" s="315"/>
      <c r="AZ51" s="315"/>
      <c r="BA51" s="315"/>
      <c r="BB51" s="316"/>
      <c r="BC51" s="211" t="s">
        <v>94</v>
      </c>
      <c r="BD51" s="211"/>
      <c r="BE51" s="211"/>
      <c r="BF51" s="211"/>
      <c r="BG51" s="211"/>
      <c r="BH51" s="211"/>
      <c r="BI51" s="211"/>
      <c r="BJ51" s="211"/>
      <c r="BK51" s="211"/>
      <c r="BL51" s="211"/>
      <c r="BM51" s="211"/>
      <c r="BN51" s="211"/>
      <c r="BO51" s="211"/>
      <c r="BP51" s="211"/>
      <c r="BQ51" s="211"/>
      <c r="BR51" s="202">
        <f>c!E141</f>
      </c>
      <c r="BS51" s="203"/>
      <c r="BT51" s="203"/>
      <c r="BU51" s="203"/>
      <c r="BV51" s="203"/>
      <c r="BW51" s="203"/>
      <c r="BX51" s="203"/>
      <c r="BY51" s="203"/>
      <c r="BZ51" s="203"/>
      <c r="CA51" s="203"/>
      <c r="CB51" s="203"/>
      <c r="CC51" s="203"/>
      <c r="CD51" s="204"/>
      <c r="CE51" s="211" t="s">
        <v>98</v>
      </c>
      <c r="CF51" s="211"/>
      <c r="CG51" s="211"/>
      <c r="CH51" s="211"/>
      <c r="CI51" s="211"/>
      <c r="CJ51" s="211"/>
      <c r="CK51" s="211"/>
      <c r="CL51" s="211"/>
      <c r="CM51" s="211"/>
      <c r="CN51" s="211"/>
      <c r="CO51" s="211"/>
      <c r="CP51" s="211"/>
      <c r="CQ51" s="211"/>
      <c r="CR51" s="211"/>
      <c r="CS51" s="211"/>
      <c r="CT51" s="211"/>
      <c r="CU51" s="211"/>
      <c r="CV51" s="211"/>
      <c r="CW51" s="211"/>
      <c r="CX51" s="211"/>
      <c r="CY51" s="211"/>
      <c r="CZ51" s="202">
        <f>c!E145</f>
      </c>
      <c r="DA51" s="203"/>
      <c r="DB51" s="203"/>
      <c r="DC51" s="203"/>
      <c r="DD51" s="203"/>
      <c r="DE51" s="203"/>
      <c r="DF51" s="203"/>
      <c r="DG51" s="203"/>
      <c r="DH51" s="203"/>
      <c r="DI51" s="203"/>
      <c r="DJ51" s="203"/>
      <c r="DK51" s="203"/>
      <c r="DL51" s="204"/>
      <c r="DN51" s="89"/>
      <c r="DO51" s="88"/>
      <c r="DP51" s="341" t="s">
        <v>364</v>
      </c>
      <c r="DQ51" s="341"/>
      <c r="DR51" s="341"/>
      <c r="DS51" s="341"/>
      <c r="DT51" s="341"/>
      <c r="DU51" s="341"/>
      <c r="DV51" s="341"/>
      <c r="DW51" s="341"/>
      <c r="DX51" s="341"/>
      <c r="DY51" s="341"/>
      <c r="DZ51" s="341"/>
      <c r="EA51" s="341"/>
      <c r="EB51" s="341"/>
      <c r="EC51" s="341"/>
      <c r="ED51" s="341"/>
      <c r="EE51" s="341"/>
      <c r="EF51" s="341"/>
      <c r="EG51" s="341"/>
      <c r="EH51" s="341"/>
      <c r="EI51" s="341"/>
      <c r="EJ51" s="341"/>
      <c r="EK51" s="341"/>
      <c r="EL51" s="341"/>
      <c r="EM51" s="341"/>
      <c r="EN51" s="341"/>
      <c r="EO51" s="341"/>
      <c r="EP51" s="341"/>
      <c r="EQ51" s="341"/>
      <c r="ER51" s="341"/>
      <c r="ES51" s="341"/>
      <c r="ET51" s="341"/>
      <c r="EU51" s="341"/>
      <c r="EV51" s="341"/>
      <c r="EW51" s="341"/>
      <c r="EX51" s="341"/>
      <c r="EY51" s="341"/>
      <c r="EZ51" s="341"/>
      <c r="FA51" s="199">
        <f>IF('入力票5'!BN61="","",IF('入力票5'!BN61=1,"有","無"))</f>
      </c>
      <c r="FB51" s="199"/>
      <c r="FC51" s="199"/>
      <c r="FD51" s="199"/>
      <c r="FE51" s="199"/>
      <c r="FF51" s="199"/>
      <c r="FG51" s="199"/>
      <c r="FH51" s="199"/>
      <c r="FI51" s="199"/>
      <c r="FJ51" s="199"/>
      <c r="FK51" s="199"/>
      <c r="FL51" s="199"/>
      <c r="FM51" s="31"/>
      <c r="FN51" s="24"/>
      <c r="FO51" s="24"/>
      <c r="FP51" s="24"/>
      <c r="FQ51" s="24"/>
      <c r="FR51" s="24"/>
      <c r="FS51" s="32"/>
    </row>
    <row r="52" spans="1:175" ht="11.25" customHeight="1">
      <c r="A52" s="305" t="s">
        <v>104</v>
      </c>
      <c r="B52" s="253"/>
      <c r="C52" s="253"/>
      <c r="D52" s="253"/>
      <c r="E52" s="253"/>
      <c r="F52" s="253"/>
      <c r="G52" s="253"/>
      <c r="H52" s="253"/>
      <c r="I52" s="253"/>
      <c r="J52" s="253"/>
      <c r="K52" s="253"/>
      <c r="L52" s="253"/>
      <c r="M52" s="253"/>
      <c r="N52" s="314">
        <f>IF('入力票4'!CE15="","",'入力票4'!CE15)</f>
      </c>
      <c r="O52" s="315"/>
      <c r="P52" s="315"/>
      <c r="Q52" s="315"/>
      <c r="R52" s="315"/>
      <c r="S52" s="315"/>
      <c r="T52" s="315"/>
      <c r="U52" s="315"/>
      <c r="V52" s="315"/>
      <c r="W52" s="315"/>
      <c r="X52" s="315"/>
      <c r="Y52" s="315"/>
      <c r="Z52" s="315"/>
      <c r="AA52" s="316"/>
      <c r="AB52" s="305" t="s">
        <v>69</v>
      </c>
      <c r="AC52" s="253"/>
      <c r="AD52" s="253"/>
      <c r="AE52" s="253"/>
      <c r="AF52" s="253"/>
      <c r="AG52" s="253"/>
      <c r="AH52" s="253"/>
      <c r="AI52" s="253"/>
      <c r="AJ52" s="253"/>
      <c r="AK52" s="253"/>
      <c r="AL52" s="253"/>
      <c r="AM52" s="253"/>
      <c r="AN52" s="254"/>
      <c r="AO52" s="314">
        <f>IF('入力票4'!U29="","",'入力票4'!U29)</f>
      </c>
      <c r="AP52" s="315"/>
      <c r="AQ52" s="315"/>
      <c r="AR52" s="315"/>
      <c r="AS52" s="315"/>
      <c r="AT52" s="315"/>
      <c r="AU52" s="315"/>
      <c r="AV52" s="315"/>
      <c r="AW52" s="315"/>
      <c r="AX52" s="315"/>
      <c r="AY52" s="315"/>
      <c r="AZ52" s="315"/>
      <c r="BA52" s="315"/>
      <c r="BB52" s="316"/>
      <c r="BC52" s="212" t="s">
        <v>95</v>
      </c>
      <c r="BD52" s="212"/>
      <c r="BE52" s="212"/>
      <c r="BF52" s="212"/>
      <c r="BG52" s="212"/>
      <c r="BH52" s="212"/>
      <c r="BI52" s="212"/>
      <c r="BJ52" s="212"/>
      <c r="BK52" s="212"/>
      <c r="BL52" s="212"/>
      <c r="BM52" s="212"/>
      <c r="BN52" s="212"/>
      <c r="BO52" s="212"/>
      <c r="BP52" s="212"/>
      <c r="BQ52" s="212"/>
      <c r="BR52" s="202">
        <f>c!E142</f>
      </c>
      <c r="BS52" s="203"/>
      <c r="BT52" s="203"/>
      <c r="BU52" s="203"/>
      <c r="BV52" s="203"/>
      <c r="BW52" s="203"/>
      <c r="BX52" s="203"/>
      <c r="BY52" s="203"/>
      <c r="BZ52" s="203"/>
      <c r="CA52" s="203"/>
      <c r="CB52" s="203"/>
      <c r="CC52" s="203"/>
      <c r="CD52" s="204"/>
      <c r="CE52" s="212" t="s">
        <v>99</v>
      </c>
      <c r="CF52" s="212"/>
      <c r="CG52" s="212"/>
      <c r="CH52" s="212"/>
      <c r="CI52" s="212"/>
      <c r="CJ52" s="212"/>
      <c r="CK52" s="212"/>
      <c r="CL52" s="212"/>
      <c r="CM52" s="212"/>
      <c r="CN52" s="212"/>
      <c r="CO52" s="212"/>
      <c r="CP52" s="212"/>
      <c r="CQ52" s="212"/>
      <c r="CR52" s="212"/>
      <c r="CS52" s="212"/>
      <c r="CT52" s="212"/>
      <c r="CU52" s="212"/>
      <c r="CV52" s="212"/>
      <c r="CW52" s="212"/>
      <c r="CX52" s="212"/>
      <c r="CY52" s="212"/>
      <c r="CZ52" s="202">
        <f>c!E146</f>
      </c>
      <c r="DA52" s="203"/>
      <c r="DB52" s="203"/>
      <c r="DC52" s="203"/>
      <c r="DD52" s="203"/>
      <c r="DE52" s="203"/>
      <c r="DF52" s="203"/>
      <c r="DG52" s="203"/>
      <c r="DH52" s="203"/>
      <c r="DI52" s="203"/>
      <c r="DJ52" s="203"/>
      <c r="DK52" s="203"/>
      <c r="DL52" s="204"/>
      <c r="DN52" s="65"/>
      <c r="DO52" s="66"/>
      <c r="DP52" s="342" t="s">
        <v>365</v>
      </c>
      <c r="DQ52" s="342"/>
      <c r="DR52" s="342"/>
      <c r="DS52" s="342"/>
      <c r="DT52" s="342"/>
      <c r="DU52" s="342"/>
      <c r="DV52" s="342"/>
      <c r="DW52" s="342"/>
      <c r="DX52" s="342"/>
      <c r="DY52" s="342"/>
      <c r="DZ52" s="342"/>
      <c r="EA52" s="342"/>
      <c r="EB52" s="342"/>
      <c r="EC52" s="342"/>
      <c r="ED52" s="342"/>
      <c r="EE52" s="342"/>
      <c r="EF52" s="342"/>
      <c r="EG52" s="342"/>
      <c r="EH52" s="342"/>
      <c r="EI52" s="342"/>
      <c r="EJ52" s="342"/>
      <c r="EK52" s="342"/>
      <c r="EL52" s="342"/>
      <c r="EM52" s="342"/>
      <c r="EN52" s="342"/>
      <c r="EO52" s="342"/>
      <c r="EP52" s="342"/>
      <c r="EQ52" s="342"/>
      <c r="ER52" s="342"/>
      <c r="ES52" s="342"/>
      <c r="ET52" s="342"/>
      <c r="EU52" s="342"/>
      <c r="EV52" s="342"/>
      <c r="EW52" s="342"/>
      <c r="EX52" s="342"/>
      <c r="EY52" s="342"/>
      <c r="EZ52" s="343"/>
      <c r="FA52" s="328">
        <f>IF('入力票5'!BN62="","",IF('入力票5'!BN62=1,"有","無"))</f>
      </c>
      <c r="FB52" s="328"/>
      <c r="FC52" s="328"/>
      <c r="FD52" s="328"/>
      <c r="FE52" s="328"/>
      <c r="FF52" s="328"/>
      <c r="FG52" s="328"/>
      <c r="FH52" s="328"/>
      <c r="FI52" s="328"/>
      <c r="FJ52" s="328"/>
      <c r="FK52" s="328"/>
      <c r="FL52" s="328"/>
      <c r="FM52" s="24"/>
      <c r="FN52" s="24"/>
      <c r="FO52" s="24"/>
      <c r="FP52" s="24"/>
      <c r="FQ52" s="24"/>
      <c r="FR52" s="24"/>
      <c r="FS52" s="32"/>
    </row>
    <row r="53" spans="1:175" ht="11.25" customHeight="1">
      <c r="A53" s="305" t="s">
        <v>100</v>
      </c>
      <c r="B53" s="253"/>
      <c r="C53" s="253"/>
      <c r="D53" s="253"/>
      <c r="E53" s="253"/>
      <c r="F53" s="253"/>
      <c r="G53" s="253"/>
      <c r="H53" s="253"/>
      <c r="I53" s="253"/>
      <c r="J53" s="253"/>
      <c r="K53" s="253"/>
      <c r="L53" s="253"/>
      <c r="M53" s="253"/>
      <c r="N53" s="314">
        <f>IF('入力票4'!CE18="","",'入力票4'!CE18)</f>
      </c>
      <c r="O53" s="315"/>
      <c r="P53" s="315"/>
      <c r="Q53" s="315"/>
      <c r="R53" s="315"/>
      <c r="S53" s="315"/>
      <c r="T53" s="315"/>
      <c r="U53" s="315"/>
      <c r="V53" s="315"/>
      <c r="W53" s="315"/>
      <c r="X53" s="315"/>
      <c r="Y53" s="315"/>
      <c r="Z53" s="315"/>
      <c r="AA53" s="316"/>
      <c r="AB53" s="305" t="s">
        <v>70</v>
      </c>
      <c r="AC53" s="253"/>
      <c r="AD53" s="253"/>
      <c r="AE53" s="253"/>
      <c r="AF53" s="253"/>
      <c r="AG53" s="253"/>
      <c r="AH53" s="253"/>
      <c r="AI53" s="253"/>
      <c r="AJ53" s="253"/>
      <c r="AK53" s="253"/>
      <c r="AL53" s="253"/>
      <c r="AM53" s="253"/>
      <c r="AN53" s="254"/>
      <c r="AO53" s="314">
        <f>IF('入力票4'!U31="","",'入力票4'!U31)</f>
      </c>
      <c r="AP53" s="315"/>
      <c r="AQ53" s="315"/>
      <c r="AR53" s="315"/>
      <c r="AS53" s="315"/>
      <c r="AT53" s="315"/>
      <c r="AU53" s="315"/>
      <c r="AV53" s="315"/>
      <c r="AW53" s="315"/>
      <c r="AX53" s="315"/>
      <c r="AY53" s="315"/>
      <c r="AZ53" s="315"/>
      <c r="BA53" s="315"/>
      <c r="BB53" s="316"/>
      <c r="BC53" s="336" t="s">
        <v>96</v>
      </c>
      <c r="BD53" s="336"/>
      <c r="BE53" s="336"/>
      <c r="BF53" s="336"/>
      <c r="BG53" s="336"/>
      <c r="BH53" s="336"/>
      <c r="BI53" s="336"/>
      <c r="BJ53" s="336"/>
      <c r="BK53" s="336"/>
      <c r="BL53" s="336"/>
      <c r="BM53" s="336"/>
      <c r="BN53" s="336"/>
      <c r="BO53" s="336"/>
      <c r="BP53" s="336"/>
      <c r="BQ53" s="336"/>
      <c r="BR53" s="317">
        <f>c!E143</f>
      </c>
      <c r="BS53" s="318"/>
      <c r="BT53" s="318"/>
      <c r="BU53" s="318"/>
      <c r="BV53" s="318"/>
      <c r="BW53" s="318"/>
      <c r="BX53" s="318"/>
      <c r="BY53" s="318"/>
      <c r="BZ53" s="318"/>
      <c r="CA53" s="318"/>
      <c r="CB53" s="318"/>
      <c r="CC53" s="318"/>
      <c r="CD53" s="319"/>
      <c r="CE53" s="336" t="s">
        <v>100</v>
      </c>
      <c r="CF53" s="336"/>
      <c r="CG53" s="336"/>
      <c r="CH53" s="336"/>
      <c r="CI53" s="336"/>
      <c r="CJ53" s="336"/>
      <c r="CK53" s="336"/>
      <c r="CL53" s="336"/>
      <c r="CM53" s="336"/>
      <c r="CN53" s="336"/>
      <c r="CO53" s="336"/>
      <c r="CP53" s="336"/>
      <c r="CQ53" s="336"/>
      <c r="CR53" s="336"/>
      <c r="CS53" s="336"/>
      <c r="CT53" s="336"/>
      <c r="CU53" s="336"/>
      <c r="CV53" s="336"/>
      <c r="CW53" s="336"/>
      <c r="CX53" s="336"/>
      <c r="CY53" s="336"/>
      <c r="CZ53" s="317">
        <f>c!E147</f>
      </c>
      <c r="DA53" s="318"/>
      <c r="DB53" s="318"/>
      <c r="DC53" s="318"/>
      <c r="DD53" s="318"/>
      <c r="DE53" s="318"/>
      <c r="DF53" s="318"/>
      <c r="DG53" s="318"/>
      <c r="DH53" s="318"/>
      <c r="DI53" s="318"/>
      <c r="DJ53" s="318"/>
      <c r="DK53" s="318"/>
      <c r="DL53" s="319"/>
      <c r="DN53" s="351" t="s">
        <v>510</v>
      </c>
      <c r="DO53" s="352"/>
      <c r="DP53" s="352"/>
      <c r="DQ53" s="352"/>
      <c r="DR53" s="352"/>
      <c r="DS53" s="352"/>
      <c r="DT53" s="352"/>
      <c r="DU53" s="352"/>
      <c r="DV53" s="352"/>
      <c r="DW53" s="352"/>
      <c r="DX53" s="352"/>
      <c r="DY53" s="352"/>
      <c r="DZ53" s="352"/>
      <c r="EA53" s="352"/>
      <c r="EB53" s="352"/>
      <c r="EC53" s="352"/>
      <c r="ED53" s="352"/>
      <c r="EE53" s="352"/>
      <c r="EF53" s="352"/>
      <c r="EG53" s="352"/>
      <c r="EH53" s="352"/>
      <c r="EI53" s="352"/>
      <c r="EJ53" s="352"/>
      <c r="EK53" s="352"/>
      <c r="EL53" s="352"/>
      <c r="EM53" s="352"/>
      <c r="EN53" s="352"/>
      <c r="EO53" s="352"/>
      <c r="EP53" s="352"/>
      <c r="EQ53" s="352"/>
      <c r="ER53" s="352"/>
      <c r="ES53" s="352"/>
      <c r="ET53" s="352"/>
      <c r="EU53" s="352"/>
      <c r="EV53" s="352"/>
      <c r="EW53" s="352"/>
      <c r="EX53" s="352"/>
      <c r="EY53" s="352"/>
      <c r="EZ53" s="352"/>
      <c r="FA53" s="352"/>
      <c r="FB53" s="352"/>
      <c r="FC53" s="352"/>
      <c r="FD53" s="352"/>
      <c r="FE53" s="352"/>
      <c r="FF53" s="352"/>
      <c r="FG53" s="20"/>
      <c r="FH53" s="20"/>
      <c r="FI53" s="20"/>
      <c r="FJ53" s="20"/>
      <c r="FK53" s="20"/>
      <c r="FL53" s="20"/>
      <c r="FM53" s="287">
        <f>c!B126</f>
      </c>
      <c r="FN53" s="287"/>
      <c r="FO53" s="287"/>
      <c r="FP53" s="287"/>
      <c r="FQ53" s="287"/>
      <c r="FR53" s="287"/>
      <c r="FS53" s="288"/>
    </row>
    <row r="54" spans="1:175" ht="11.25" customHeight="1">
      <c r="A54" s="305" t="s">
        <v>105</v>
      </c>
      <c r="B54" s="253"/>
      <c r="C54" s="253"/>
      <c r="D54" s="253"/>
      <c r="E54" s="253"/>
      <c r="F54" s="253"/>
      <c r="G54" s="253"/>
      <c r="H54" s="253"/>
      <c r="I54" s="253"/>
      <c r="J54" s="253"/>
      <c r="K54" s="253"/>
      <c r="L54" s="253"/>
      <c r="M54" s="253"/>
      <c r="N54" s="314">
        <f>IF('入力票4'!CE19="","",'入力票4'!CE19)</f>
      </c>
      <c r="O54" s="315"/>
      <c r="P54" s="315"/>
      <c r="Q54" s="315"/>
      <c r="R54" s="315"/>
      <c r="S54" s="315"/>
      <c r="T54" s="315"/>
      <c r="U54" s="315"/>
      <c r="V54" s="315"/>
      <c r="W54" s="315"/>
      <c r="X54" s="315"/>
      <c r="Y54" s="315"/>
      <c r="Z54" s="315"/>
      <c r="AA54" s="316"/>
      <c r="AB54" s="305" t="s">
        <v>71</v>
      </c>
      <c r="AC54" s="253"/>
      <c r="AD54" s="253"/>
      <c r="AE54" s="253"/>
      <c r="AF54" s="253"/>
      <c r="AG54" s="253"/>
      <c r="AH54" s="253"/>
      <c r="AI54" s="253"/>
      <c r="AJ54" s="253"/>
      <c r="AK54" s="253"/>
      <c r="AL54" s="253"/>
      <c r="AM54" s="253"/>
      <c r="AN54" s="254"/>
      <c r="AO54" s="314">
        <f>IF('入力票4'!U32="","",'入力票4'!U32)</f>
      </c>
      <c r="AP54" s="315"/>
      <c r="AQ54" s="315"/>
      <c r="AR54" s="315"/>
      <c r="AS54" s="315"/>
      <c r="AT54" s="315"/>
      <c r="AU54" s="315"/>
      <c r="AV54" s="315"/>
      <c r="AW54" s="315"/>
      <c r="AX54" s="315"/>
      <c r="AY54" s="315"/>
      <c r="AZ54" s="315"/>
      <c r="BA54" s="315"/>
      <c r="BB54" s="316"/>
      <c r="BC54" s="320" t="s">
        <v>387</v>
      </c>
      <c r="BD54" s="321"/>
      <c r="BE54" s="321"/>
      <c r="BF54" s="321"/>
      <c r="BG54" s="321"/>
      <c r="BH54" s="321"/>
      <c r="BI54" s="321"/>
      <c r="BJ54" s="321"/>
      <c r="BK54" s="321"/>
      <c r="BL54" s="321"/>
      <c r="BM54" s="321"/>
      <c r="BN54" s="321"/>
      <c r="BO54" s="321"/>
      <c r="BP54" s="321"/>
      <c r="BQ54" s="321"/>
      <c r="BR54" s="321"/>
      <c r="BS54" s="321"/>
      <c r="BT54" s="321"/>
      <c r="BU54" s="321"/>
      <c r="BV54" s="321"/>
      <c r="BW54" s="321"/>
      <c r="BX54" s="321"/>
      <c r="BY54" s="321"/>
      <c r="BZ54" s="321"/>
      <c r="CA54" s="321"/>
      <c r="CB54" s="321"/>
      <c r="CC54" s="321"/>
      <c r="CD54" s="321"/>
      <c r="CE54" s="321"/>
      <c r="CF54" s="321"/>
      <c r="CG54" s="321"/>
      <c r="CH54" s="321"/>
      <c r="CI54" s="321"/>
      <c r="CJ54" s="321"/>
      <c r="CK54" s="321"/>
      <c r="CL54" s="321"/>
      <c r="CM54" s="321"/>
      <c r="CN54" s="321"/>
      <c r="CO54" s="321"/>
      <c r="CP54" s="321"/>
      <c r="CQ54" s="321"/>
      <c r="CR54" s="321"/>
      <c r="CS54" s="321"/>
      <c r="CT54" s="321"/>
      <c r="CU54" s="321"/>
      <c r="CV54" s="321"/>
      <c r="CW54" s="321"/>
      <c r="CX54" s="321"/>
      <c r="CY54" s="321"/>
      <c r="CZ54" s="280">
        <f>c!B149</f>
      </c>
      <c r="DA54" s="280"/>
      <c r="DB54" s="280"/>
      <c r="DC54" s="280"/>
      <c r="DD54" s="280"/>
      <c r="DE54" s="280"/>
      <c r="DF54" s="280"/>
      <c r="DG54" s="280"/>
      <c r="DH54" s="280"/>
      <c r="DI54" s="280"/>
      <c r="DJ54" s="280"/>
      <c r="DK54" s="280"/>
      <c r="DL54" s="281"/>
      <c r="DN54" s="138" t="s">
        <v>317</v>
      </c>
      <c r="DO54" s="188"/>
      <c r="DP54" s="188"/>
      <c r="DQ54" s="188"/>
      <c r="DR54" s="188"/>
      <c r="DS54" s="188"/>
      <c r="DT54" s="188"/>
      <c r="DU54" s="188"/>
      <c r="DV54" s="188"/>
      <c r="DW54" s="188"/>
      <c r="DX54" s="188"/>
      <c r="DY54" s="188"/>
      <c r="DZ54" s="188"/>
      <c r="EA54" s="188"/>
      <c r="EB54" s="188"/>
      <c r="EC54" s="188"/>
      <c r="ED54" s="188"/>
      <c r="EE54" s="188"/>
      <c r="EF54" s="188"/>
      <c r="EG54" s="188"/>
      <c r="EH54" s="188"/>
      <c r="EI54" s="188"/>
      <c r="EJ54" s="188"/>
      <c r="EK54" s="188"/>
      <c r="EL54" s="188"/>
      <c r="EM54" s="188"/>
      <c r="EN54" s="188"/>
      <c r="EO54" s="188"/>
      <c r="EP54" s="188"/>
      <c r="EQ54" s="188"/>
      <c r="ER54" s="188"/>
      <c r="ES54" s="188"/>
      <c r="ET54" s="188"/>
      <c r="EU54" s="188"/>
      <c r="EV54" s="188"/>
      <c r="EW54" s="188"/>
      <c r="EX54" s="188"/>
      <c r="EY54" s="188"/>
      <c r="EZ54" s="188"/>
      <c r="FA54" s="188"/>
      <c r="FB54" s="188"/>
      <c r="FC54" s="188"/>
      <c r="FD54" s="188"/>
      <c r="FE54" s="188"/>
      <c r="FF54" s="188"/>
      <c r="FG54" s="188"/>
      <c r="FH54" s="188"/>
      <c r="FI54" s="188"/>
      <c r="FJ54" s="188"/>
      <c r="FK54" s="188"/>
      <c r="FL54" s="188"/>
      <c r="FM54" s="280">
        <f>c!B128</f>
      </c>
      <c r="FN54" s="280"/>
      <c r="FO54" s="280"/>
      <c r="FP54" s="280"/>
      <c r="FQ54" s="280"/>
      <c r="FR54" s="280"/>
      <c r="FS54" s="281"/>
    </row>
    <row r="55" spans="1:175" ht="11.25" customHeight="1">
      <c r="A55" s="305" t="s">
        <v>106</v>
      </c>
      <c r="B55" s="253"/>
      <c r="C55" s="253"/>
      <c r="D55" s="253"/>
      <c r="E55" s="253"/>
      <c r="F55" s="253"/>
      <c r="G55" s="253"/>
      <c r="H55" s="253"/>
      <c r="I55" s="253"/>
      <c r="J55" s="253"/>
      <c r="K55" s="253"/>
      <c r="L55" s="253"/>
      <c r="M55" s="253"/>
      <c r="N55" s="314">
        <f>IF('入力票4'!U20="","",'入力票4'!U20)</f>
      </c>
      <c r="O55" s="315"/>
      <c r="P55" s="315"/>
      <c r="Q55" s="315"/>
      <c r="R55" s="315"/>
      <c r="S55" s="315"/>
      <c r="T55" s="315"/>
      <c r="U55" s="315"/>
      <c r="V55" s="315"/>
      <c r="W55" s="315"/>
      <c r="X55" s="315"/>
      <c r="Y55" s="315"/>
      <c r="Z55" s="315"/>
      <c r="AA55" s="315"/>
      <c r="AB55" s="322" t="s">
        <v>110</v>
      </c>
      <c r="AC55" s="323"/>
      <c r="AD55" s="323"/>
      <c r="AE55" s="323"/>
      <c r="AF55" s="323"/>
      <c r="AG55" s="323"/>
      <c r="AH55" s="323"/>
      <c r="AI55" s="323"/>
      <c r="AJ55" s="323"/>
      <c r="AK55" s="323"/>
      <c r="AL55" s="323"/>
      <c r="AM55" s="323"/>
      <c r="AN55" s="324"/>
      <c r="AO55" s="314">
        <f>c!B137</f>
      </c>
      <c r="AP55" s="315"/>
      <c r="AQ55" s="315"/>
      <c r="AR55" s="315"/>
      <c r="AS55" s="315"/>
      <c r="AT55" s="315"/>
      <c r="AU55" s="315"/>
      <c r="AV55" s="315"/>
      <c r="AW55" s="315"/>
      <c r="AX55" s="315"/>
      <c r="AY55" s="315"/>
      <c r="AZ55" s="315"/>
      <c r="BA55" s="315"/>
      <c r="BB55" s="316"/>
      <c r="DN55" s="133"/>
      <c r="DO55" s="353"/>
      <c r="DP55" s="353"/>
      <c r="DQ55" s="353"/>
      <c r="DR55" s="353"/>
      <c r="DS55" s="353"/>
      <c r="DT55" s="353"/>
      <c r="DU55" s="353"/>
      <c r="DV55" s="353"/>
      <c r="DW55" s="353"/>
      <c r="DX55" s="353"/>
      <c r="DY55" s="353"/>
      <c r="DZ55" s="353"/>
      <c r="EA55" s="353"/>
      <c r="EB55" s="353"/>
      <c r="EC55" s="353"/>
      <c r="ED55" s="353"/>
      <c r="EE55" s="353"/>
      <c r="EF55" s="353"/>
      <c r="EG55" s="353"/>
      <c r="EH55" s="353"/>
      <c r="EI55" s="353"/>
      <c r="EJ55" s="353"/>
      <c r="EK55" s="353"/>
      <c r="EL55" s="353"/>
      <c r="EM55" s="353"/>
      <c r="EN55" s="353"/>
      <c r="EO55" s="353"/>
      <c r="EP55" s="353"/>
      <c r="EQ55" s="353"/>
      <c r="ER55" s="353"/>
      <c r="ES55" s="353"/>
      <c r="ET55" s="353"/>
      <c r="EU55" s="353"/>
      <c r="EV55" s="353"/>
      <c r="EW55" s="353"/>
      <c r="EX55" s="353"/>
      <c r="EY55" s="353"/>
      <c r="EZ55" s="353"/>
      <c r="FA55" s="353"/>
      <c r="FB55" s="353"/>
      <c r="FC55" s="353"/>
      <c r="FD55" s="353"/>
      <c r="FE55" s="353"/>
      <c r="FF55" s="353"/>
      <c r="FG55" s="353"/>
      <c r="FH55" s="353"/>
      <c r="FI55" s="353"/>
      <c r="FJ55" s="353"/>
      <c r="FK55" s="353"/>
      <c r="FL55" s="353"/>
      <c r="FM55" s="300"/>
      <c r="FN55" s="300"/>
      <c r="FO55" s="300"/>
      <c r="FP55" s="300"/>
      <c r="FQ55" s="300"/>
      <c r="FR55" s="300"/>
      <c r="FS55" s="300"/>
    </row>
    <row r="56" spans="1:116" ht="11.25" customHeight="1">
      <c r="A56" s="312" t="s">
        <v>107</v>
      </c>
      <c r="B56" s="313"/>
      <c r="C56" s="313"/>
      <c r="D56" s="313"/>
      <c r="E56" s="313"/>
      <c r="F56" s="313"/>
      <c r="G56" s="313"/>
      <c r="H56" s="313"/>
      <c r="I56" s="313"/>
      <c r="J56" s="313"/>
      <c r="K56" s="313"/>
      <c r="L56" s="313"/>
      <c r="M56" s="313"/>
      <c r="N56" s="331">
        <f>IF('入力票4'!AI20="","",'入力票4'!AI20)</f>
      </c>
      <c r="O56" s="287"/>
      <c r="P56" s="287"/>
      <c r="Q56" s="287"/>
      <c r="R56" s="287"/>
      <c r="S56" s="287"/>
      <c r="T56" s="287"/>
      <c r="U56" s="287"/>
      <c r="V56" s="287"/>
      <c r="W56" s="287"/>
      <c r="X56" s="287"/>
      <c r="Y56" s="287"/>
      <c r="Z56" s="287"/>
      <c r="AA56" s="287"/>
      <c r="AB56" s="309" t="s">
        <v>111</v>
      </c>
      <c r="AC56" s="310"/>
      <c r="AD56" s="310"/>
      <c r="AE56" s="310"/>
      <c r="AF56" s="310"/>
      <c r="AG56" s="310"/>
      <c r="AH56" s="310"/>
      <c r="AI56" s="310"/>
      <c r="AJ56" s="310"/>
      <c r="AK56" s="310"/>
      <c r="AL56" s="310"/>
      <c r="AM56" s="310"/>
      <c r="AN56" s="311"/>
      <c r="AO56" s="331">
        <f>c!C137</f>
      </c>
      <c r="AP56" s="287"/>
      <c r="AQ56" s="287"/>
      <c r="AR56" s="287"/>
      <c r="AS56" s="287"/>
      <c r="AT56" s="287"/>
      <c r="AU56" s="287"/>
      <c r="AV56" s="287"/>
      <c r="AW56" s="287"/>
      <c r="AX56" s="287"/>
      <c r="AY56" s="287"/>
      <c r="AZ56" s="287"/>
      <c r="BA56" s="287"/>
      <c r="BB56" s="288"/>
      <c r="DL56" s="23" t="s">
        <v>117</v>
      </c>
    </row>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spans="115:116" ht="11.25" customHeight="1">
      <c r="DK81" s="13"/>
      <c r="DL81" s="13"/>
    </row>
  </sheetData>
  <sheetProtection password="C7DA" sheet="1" selectLockedCells="1" selectUnlockedCells="1"/>
  <mergeCells count="574">
    <mergeCell ref="DF44:DL44"/>
    <mergeCell ref="F44:AB44"/>
    <mergeCell ref="AC44:AL44"/>
    <mergeCell ref="AM44:AZ44"/>
    <mergeCell ref="BA44:BG44"/>
    <mergeCell ref="BH44:BU44"/>
    <mergeCell ref="BV44:CA44"/>
    <mergeCell ref="A49:M49"/>
    <mergeCell ref="N49:AA49"/>
    <mergeCell ref="A53:M53"/>
    <mergeCell ref="N53:AA53"/>
    <mergeCell ref="AB53:AN53"/>
    <mergeCell ref="AO53:BB53"/>
    <mergeCell ref="A51:M51"/>
    <mergeCell ref="N51:AA51"/>
    <mergeCell ref="AB49:AN49"/>
    <mergeCell ref="AB55:AN55"/>
    <mergeCell ref="AO55:BB55"/>
    <mergeCell ref="A52:M52"/>
    <mergeCell ref="N52:AA52"/>
    <mergeCell ref="A56:M56"/>
    <mergeCell ref="N56:AA56"/>
    <mergeCell ref="AB52:AN52"/>
    <mergeCell ref="AO52:BB52"/>
    <mergeCell ref="AB56:AN56"/>
    <mergeCell ref="AO56:BB56"/>
    <mergeCell ref="A55:M55"/>
    <mergeCell ref="N55:AA55"/>
    <mergeCell ref="AB51:AN51"/>
    <mergeCell ref="AO51:BB51"/>
    <mergeCell ref="A50:M50"/>
    <mergeCell ref="N50:AA50"/>
    <mergeCell ref="A54:M54"/>
    <mergeCell ref="N54:AA54"/>
    <mergeCell ref="AB50:AN50"/>
    <mergeCell ref="AB54:AN54"/>
    <mergeCell ref="AO54:BB54"/>
    <mergeCell ref="AO49:BB49"/>
    <mergeCell ref="FM53:FS53"/>
    <mergeCell ref="CZ54:DL54"/>
    <mergeCell ref="DN55:FL55"/>
    <mergeCell ref="FM55:FS55"/>
    <mergeCell ref="BR53:CD53"/>
    <mergeCell ref="CE53:CY53"/>
    <mergeCell ref="CZ53:DL53"/>
    <mergeCell ref="FM54:FS54"/>
    <mergeCell ref="CZ41:DE41"/>
    <mergeCell ref="CB41:CG41"/>
    <mergeCell ref="CB44:CG44"/>
    <mergeCell ref="CN44:CS44"/>
    <mergeCell ref="CT44:CY44"/>
    <mergeCell ref="CZ44:DE44"/>
    <mergeCell ref="CN41:CS41"/>
    <mergeCell ref="CT41:CY41"/>
    <mergeCell ref="CN42:CS42"/>
    <mergeCell ref="CT42:CY42"/>
    <mergeCell ref="BR52:CD52"/>
    <mergeCell ref="CE52:CY52"/>
    <mergeCell ref="CZ52:DL52"/>
    <mergeCell ref="DP52:EZ52"/>
    <mergeCell ref="FA52:FL52"/>
    <mergeCell ref="DN53:FF53"/>
    <mergeCell ref="FM49:FS49"/>
    <mergeCell ref="BR51:CD51"/>
    <mergeCell ref="CE51:CY51"/>
    <mergeCell ref="CZ51:DL51"/>
    <mergeCell ref="DP51:EZ51"/>
    <mergeCell ref="FA51:FL51"/>
    <mergeCell ref="CZ50:DL50"/>
    <mergeCell ref="DP46:EZ46"/>
    <mergeCell ref="FA46:FL46"/>
    <mergeCell ref="DN47:FF47"/>
    <mergeCell ref="BC49:BQ49"/>
    <mergeCell ref="BR49:CD49"/>
    <mergeCell ref="CE49:CY49"/>
    <mergeCell ref="CZ49:DL49"/>
    <mergeCell ref="DP48:EZ48"/>
    <mergeCell ref="FA48:FL48"/>
    <mergeCell ref="DN49:FF49"/>
    <mergeCell ref="DP44:EZ44"/>
    <mergeCell ref="FA44:FL44"/>
    <mergeCell ref="DN45:FF45"/>
    <mergeCell ref="FM45:FS45"/>
    <mergeCell ref="FA43:FL43"/>
    <mergeCell ref="DP43:EZ43"/>
    <mergeCell ref="FM36:FS36"/>
    <mergeCell ref="DP37:EZ37"/>
    <mergeCell ref="FA37:FL37"/>
    <mergeCell ref="DN38:FF38"/>
    <mergeCell ref="FM38:FS38"/>
    <mergeCell ref="DN41:FF41"/>
    <mergeCell ref="FM41:FS41"/>
    <mergeCell ref="A7:AN7"/>
    <mergeCell ref="CS7:DL7"/>
    <mergeCell ref="CS8:DL8"/>
    <mergeCell ref="BP8:CP8"/>
    <mergeCell ref="BP7:CP7"/>
    <mergeCell ref="BP5:CP5"/>
    <mergeCell ref="BP4:CP4"/>
    <mergeCell ref="CS4:DK4"/>
    <mergeCell ref="CS5:DK5"/>
    <mergeCell ref="BA14:BG14"/>
    <mergeCell ref="AM14:AZ14"/>
    <mergeCell ref="AC14:AL14"/>
    <mergeCell ref="BH14:BU14"/>
    <mergeCell ref="BV14:CA14"/>
    <mergeCell ref="CB14:CG14"/>
    <mergeCell ref="CN14:CS14"/>
    <mergeCell ref="CT14:CY14"/>
    <mergeCell ref="CZ14:DE14"/>
    <mergeCell ref="DF14:DL14"/>
    <mergeCell ref="AC15:AL15"/>
    <mergeCell ref="AM15:AZ15"/>
    <mergeCell ref="BA15:BG15"/>
    <mergeCell ref="BH15:BU15"/>
    <mergeCell ref="BV15:CA15"/>
    <mergeCell ref="CB15:CG15"/>
    <mergeCell ref="CN15:CS15"/>
    <mergeCell ref="CT15:CY15"/>
    <mergeCell ref="CZ15:DE15"/>
    <mergeCell ref="DF15:DL15"/>
    <mergeCell ref="AC16:AL16"/>
    <mergeCell ref="AM16:AZ16"/>
    <mergeCell ref="BA16:BG16"/>
    <mergeCell ref="BH16:BU16"/>
    <mergeCell ref="BV16:CA16"/>
    <mergeCell ref="CB16:CG16"/>
    <mergeCell ref="CN16:CS16"/>
    <mergeCell ref="CT16:CY16"/>
    <mergeCell ref="CZ16:DE16"/>
    <mergeCell ref="DF16:DL16"/>
    <mergeCell ref="AC17:AL17"/>
    <mergeCell ref="AM17:AZ17"/>
    <mergeCell ref="BA17:BG17"/>
    <mergeCell ref="BH17:BU17"/>
    <mergeCell ref="BV17:CA17"/>
    <mergeCell ref="CB17:CG17"/>
    <mergeCell ref="CN17:CS17"/>
    <mergeCell ref="CT17:CY17"/>
    <mergeCell ref="CZ17:DE17"/>
    <mergeCell ref="DF17:DL17"/>
    <mergeCell ref="AC18:AL18"/>
    <mergeCell ref="AM18:AZ18"/>
    <mergeCell ref="BA18:BG18"/>
    <mergeCell ref="BH18:BU18"/>
    <mergeCell ref="BV18:CA18"/>
    <mergeCell ref="CB18:CG18"/>
    <mergeCell ref="CN18:CS18"/>
    <mergeCell ref="CT18:CY18"/>
    <mergeCell ref="CZ18:DE18"/>
    <mergeCell ref="DF18:DL18"/>
    <mergeCell ref="AC19:AL19"/>
    <mergeCell ref="AM19:AZ19"/>
    <mergeCell ref="BA19:BG19"/>
    <mergeCell ref="BH19:BU19"/>
    <mergeCell ref="BV19:CA19"/>
    <mergeCell ref="CB19:CG19"/>
    <mergeCell ref="CN19:CS19"/>
    <mergeCell ref="CT19:CY19"/>
    <mergeCell ref="CZ19:DE19"/>
    <mergeCell ref="DF19:DL19"/>
    <mergeCell ref="AC20:AL20"/>
    <mergeCell ref="AM20:AZ20"/>
    <mergeCell ref="BA20:BG20"/>
    <mergeCell ref="BH20:BU20"/>
    <mergeCell ref="BV20:CA20"/>
    <mergeCell ref="CB20:CG20"/>
    <mergeCell ref="CN20:CS20"/>
    <mergeCell ref="CT20:CY20"/>
    <mergeCell ref="CZ20:DE20"/>
    <mergeCell ref="DF20:DL20"/>
    <mergeCell ref="AC21:AL21"/>
    <mergeCell ref="AM21:AZ21"/>
    <mergeCell ref="BA21:BG21"/>
    <mergeCell ref="BH21:BU21"/>
    <mergeCell ref="BV21:CA21"/>
    <mergeCell ref="CB21:CG21"/>
    <mergeCell ref="CN21:CS21"/>
    <mergeCell ref="CT21:CY21"/>
    <mergeCell ref="CZ21:DE21"/>
    <mergeCell ref="DF21:DL21"/>
    <mergeCell ref="AC22:AL22"/>
    <mergeCell ref="AM22:AZ22"/>
    <mergeCell ref="BA22:BG22"/>
    <mergeCell ref="BH22:BU22"/>
    <mergeCell ref="BV22:CA22"/>
    <mergeCell ref="CB22:CG22"/>
    <mergeCell ref="CN22:CS22"/>
    <mergeCell ref="CT22:CY22"/>
    <mergeCell ref="CZ22:DE22"/>
    <mergeCell ref="DF22:DL22"/>
    <mergeCell ref="AC23:AL23"/>
    <mergeCell ref="AM23:AZ23"/>
    <mergeCell ref="BA23:BG23"/>
    <mergeCell ref="BH23:BU23"/>
    <mergeCell ref="BV23:CA23"/>
    <mergeCell ref="CB23:CG23"/>
    <mergeCell ref="CN23:CS23"/>
    <mergeCell ref="CT23:CY23"/>
    <mergeCell ref="CZ23:DE23"/>
    <mergeCell ref="DF23:DL23"/>
    <mergeCell ref="AC24:AL24"/>
    <mergeCell ref="AM24:AZ24"/>
    <mergeCell ref="BA24:BG24"/>
    <mergeCell ref="BH24:BU24"/>
    <mergeCell ref="BV24:CA24"/>
    <mergeCell ref="CB24:CG24"/>
    <mergeCell ref="CN24:CS24"/>
    <mergeCell ref="CT24:CY24"/>
    <mergeCell ref="CZ24:DE24"/>
    <mergeCell ref="DF24:DL24"/>
    <mergeCell ref="AC25:AL25"/>
    <mergeCell ref="AM25:AZ25"/>
    <mergeCell ref="BA25:BG25"/>
    <mergeCell ref="BH25:BU25"/>
    <mergeCell ref="BV25:CA25"/>
    <mergeCell ref="CB25:CG25"/>
    <mergeCell ref="CN25:CS25"/>
    <mergeCell ref="CT25:CY25"/>
    <mergeCell ref="CZ25:DE25"/>
    <mergeCell ref="DF25:DL25"/>
    <mergeCell ref="AC26:AL26"/>
    <mergeCell ref="AM26:AZ26"/>
    <mergeCell ref="BA26:BG26"/>
    <mergeCell ref="BH26:BU26"/>
    <mergeCell ref="BV26:CA26"/>
    <mergeCell ref="CB26:CG26"/>
    <mergeCell ref="CN26:CS26"/>
    <mergeCell ref="CT26:CY26"/>
    <mergeCell ref="CZ26:DE26"/>
    <mergeCell ref="DF26:DL26"/>
    <mergeCell ref="AC27:AL27"/>
    <mergeCell ref="AM27:AZ27"/>
    <mergeCell ref="BA27:BG27"/>
    <mergeCell ref="BH27:BU27"/>
    <mergeCell ref="BV27:CA27"/>
    <mergeCell ref="CB27:CG27"/>
    <mergeCell ref="CN27:CS27"/>
    <mergeCell ref="CT27:CY27"/>
    <mergeCell ref="CZ27:DE27"/>
    <mergeCell ref="DF27:DL27"/>
    <mergeCell ref="AC28:AL28"/>
    <mergeCell ref="AM28:AZ28"/>
    <mergeCell ref="BA28:BG28"/>
    <mergeCell ref="BH28:BU28"/>
    <mergeCell ref="BV28:CA28"/>
    <mergeCell ref="CB28:CG28"/>
    <mergeCell ref="CN28:CS28"/>
    <mergeCell ref="CT28:CY28"/>
    <mergeCell ref="CZ28:DE28"/>
    <mergeCell ref="DF28:DL28"/>
    <mergeCell ref="AC29:AL29"/>
    <mergeCell ref="AM29:AZ29"/>
    <mergeCell ref="BA29:BG29"/>
    <mergeCell ref="BH29:BU29"/>
    <mergeCell ref="BV29:CA29"/>
    <mergeCell ref="CB29:CG29"/>
    <mergeCell ref="CN29:CS29"/>
    <mergeCell ref="CT29:CY29"/>
    <mergeCell ref="CZ29:DE29"/>
    <mergeCell ref="DF29:DL29"/>
    <mergeCell ref="AC30:AL30"/>
    <mergeCell ref="AM30:AZ30"/>
    <mergeCell ref="BA30:BG30"/>
    <mergeCell ref="BH30:BU30"/>
    <mergeCell ref="BV30:CA30"/>
    <mergeCell ref="CB30:CG30"/>
    <mergeCell ref="CN30:CS30"/>
    <mergeCell ref="CT30:CY30"/>
    <mergeCell ref="CZ30:DE30"/>
    <mergeCell ref="DF30:DL30"/>
    <mergeCell ref="AC31:AL31"/>
    <mergeCell ref="AM31:AZ31"/>
    <mergeCell ref="BA31:BG31"/>
    <mergeCell ref="BH31:BU31"/>
    <mergeCell ref="BV31:CA31"/>
    <mergeCell ref="CB31:CG31"/>
    <mergeCell ref="CN31:CS31"/>
    <mergeCell ref="CT31:CY31"/>
    <mergeCell ref="CZ31:DE31"/>
    <mergeCell ref="DF31:DL31"/>
    <mergeCell ref="AC32:AL32"/>
    <mergeCell ref="AM32:AZ32"/>
    <mergeCell ref="BA32:BG32"/>
    <mergeCell ref="BH32:BU32"/>
    <mergeCell ref="BV32:CA32"/>
    <mergeCell ref="CB32:CG32"/>
    <mergeCell ref="CN32:CS32"/>
    <mergeCell ref="CT32:CY32"/>
    <mergeCell ref="CZ32:DE32"/>
    <mergeCell ref="DF32:DL32"/>
    <mergeCell ref="AC33:AL33"/>
    <mergeCell ref="AM33:AZ33"/>
    <mergeCell ref="BA33:BG33"/>
    <mergeCell ref="BH33:BU33"/>
    <mergeCell ref="BV33:CA33"/>
    <mergeCell ref="CB33:CG33"/>
    <mergeCell ref="CN33:CS33"/>
    <mergeCell ref="CT33:CY33"/>
    <mergeCell ref="CZ33:DE33"/>
    <mergeCell ref="DF33:DL33"/>
    <mergeCell ref="AC34:AL34"/>
    <mergeCell ref="AM34:AZ34"/>
    <mergeCell ref="BA34:BG34"/>
    <mergeCell ref="BH34:BU34"/>
    <mergeCell ref="BV34:CA34"/>
    <mergeCell ref="CB34:CG34"/>
    <mergeCell ref="CN34:CS34"/>
    <mergeCell ref="CT34:CY34"/>
    <mergeCell ref="CZ34:DE34"/>
    <mergeCell ref="DF34:DL34"/>
    <mergeCell ref="AC35:AL35"/>
    <mergeCell ref="AM35:AZ35"/>
    <mergeCell ref="BA35:BG35"/>
    <mergeCell ref="BH35:BU35"/>
    <mergeCell ref="BV35:CA35"/>
    <mergeCell ref="CB35:CG35"/>
    <mergeCell ref="CN35:CS35"/>
    <mergeCell ref="CT35:CY35"/>
    <mergeCell ref="CZ35:DE35"/>
    <mergeCell ref="DF35:DL35"/>
    <mergeCell ref="AC36:AL36"/>
    <mergeCell ref="AM36:AZ36"/>
    <mergeCell ref="BA36:BG36"/>
    <mergeCell ref="BH36:BU36"/>
    <mergeCell ref="BV36:CA36"/>
    <mergeCell ref="CB36:CG36"/>
    <mergeCell ref="CN36:CS36"/>
    <mergeCell ref="CT36:CY36"/>
    <mergeCell ref="CZ36:DE36"/>
    <mergeCell ref="DF36:DL36"/>
    <mergeCell ref="AC37:AL37"/>
    <mergeCell ref="AM37:AZ37"/>
    <mergeCell ref="BA37:BG37"/>
    <mergeCell ref="BH37:BU37"/>
    <mergeCell ref="BV37:CA37"/>
    <mergeCell ref="CB37:CG37"/>
    <mergeCell ref="CN37:CS37"/>
    <mergeCell ref="CT37:CY37"/>
    <mergeCell ref="CZ37:DE37"/>
    <mergeCell ref="DF37:DL37"/>
    <mergeCell ref="AC38:AL38"/>
    <mergeCell ref="AM38:AZ38"/>
    <mergeCell ref="BA38:BG38"/>
    <mergeCell ref="BH38:BU38"/>
    <mergeCell ref="BV38:CA38"/>
    <mergeCell ref="CB38:CG38"/>
    <mergeCell ref="CN38:CS38"/>
    <mergeCell ref="AC39:AL39"/>
    <mergeCell ref="AM39:AZ39"/>
    <mergeCell ref="BA39:BG39"/>
    <mergeCell ref="BH39:BU39"/>
    <mergeCell ref="BV39:CA39"/>
    <mergeCell ref="CB39:CG39"/>
    <mergeCell ref="CT38:CY38"/>
    <mergeCell ref="CZ38:DE38"/>
    <mergeCell ref="DF38:DL38"/>
    <mergeCell ref="CN39:CS39"/>
    <mergeCell ref="CT39:CY39"/>
    <mergeCell ref="CZ39:DE39"/>
    <mergeCell ref="DF39:DL39"/>
    <mergeCell ref="BA40:BG40"/>
    <mergeCell ref="BH40:BU40"/>
    <mergeCell ref="BV40:CA40"/>
    <mergeCell ref="CB40:CG40"/>
    <mergeCell ref="CN40:CS40"/>
    <mergeCell ref="CT40:CY40"/>
    <mergeCell ref="CZ42:DE42"/>
    <mergeCell ref="CZ40:DE40"/>
    <mergeCell ref="DF40:DL40"/>
    <mergeCell ref="AC41:AL41"/>
    <mergeCell ref="AM41:AZ41"/>
    <mergeCell ref="BA41:BG41"/>
    <mergeCell ref="BH41:BU41"/>
    <mergeCell ref="BV41:CA41"/>
    <mergeCell ref="AC40:AL40"/>
    <mergeCell ref="AM40:AZ40"/>
    <mergeCell ref="CN43:CS43"/>
    <mergeCell ref="CT43:CY43"/>
    <mergeCell ref="CZ43:DE43"/>
    <mergeCell ref="DF41:DL41"/>
    <mergeCell ref="AC42:AL42"/>
    <mergeCell ref="AM42:AZ42"/>
    <mergeCell ref="BA42:BG42"/>
    <mergeCell ref="BH42:BU42"/>
    <mergeCell ref="BV42:CA42"/>
    <mergeCell ref="CB42:CG42"/>
    <mergeCell ref="CN45:CS45"/>
    <mergeCell ref="CT45:CY45"/>
    <mergeCell ref="CZ45:DE45"/>
    <mergeCell ref="DF42:DL42"/>
    <mergeCell ref="AC43:AL43"/>
    <mergeCell ref="AM43:AZ43"/>
    <mergeCell ref="BA43:BG43"/>
    <mergeCell ref="BH43:BU43"/>
    <mergeCell ref="BV43:CA43"/>
    <mergeCell ref="CB43:CG43"/>
    <mergeCell ref="AC45:AL45"/>
    <mergeCell ref="AM45:AZ45"/>
    <mergeCell ref="BA45:BG45"/>
    <mergeCell ref="BH45:BU45"/>
    <mergeCell ref="BV45:CA45"/>
    <mergeCell ref="CB45:CG45"/>
    <mergeCell ref="AC46:AL46"/>
    <mergeCell ref="AM46:AZ46"/>
    <mergeCell ref="BA46:BG46"/>
    <mergeCell ref="BH46:BU46"/>
    <mergeCell ref="BV46:CA46"/>
    <mergeCell ref="CB46:CG46"/>
    <mergeCell ref="DP17:EZ17"/>
    <mergeCell ref="DF46:DL46"/>
    <mergeCell ref="AM47:AZ47"/>
    <mergeCell ref="BH47:BU47"/>
    <mergeCell ref="BV47:CA47"/>
    <mergeCell ref="CB47:CG47"/>
    <mergeCell ref="CN47:CS47"/>
    <mergeCell ref="CT47:CY47"/>
    <mergeCell ref="CZ47:DE47"/>
    <mergeCell ref="DF45:DL45"/>
    <mergeCell ref="FM12:FS12"/>
    <mergeCell ref="FA13:FL13"/>
    <mergeCell ref="FM13:FS13"/>
    <mergeCell ref="FA20:FL20"/>
    <mergeCell ref="FA22:FL22"/>
    <mergeCell ref="FM14:FS14"/>
    <mergeCell ref="FA17:FL17"/>
    <mergeCell ref="FA18:FL18"/>
    <mergeCell ref="FA19:FL19"/>
    <mergeCell ref="DP18:EZ18"/>
    <mergeCell ref="DP19:EZ19"/>
    <mergeCell ref="DP20:EZ20"/>
    <mergeCell ref="FM33:FS33"/>
    <mergeCell ref="FA34:FL34"/>
    <mergeCell ref="DN33:FF33"/>
    <mergeCell ref="DP34:EZ34"/>
    <mergeCell ref="DP22:EZ22"/>
    <mergeCell ref="DP21:EZ21"/>
    <mergeCell ref="FA21:FL21"/>
    <mergeCell ref="H20:AB20"/>
    <mergeCell ref="DP35:EZ35"/>
    <mergeCell ref="FA35:FL35"/>
    <mergeCell ref="FA42:FL42"/>
    <mergeCell ref="FA39:FL39"/>
    <mergeCell ref="DP39:EZ39"/>
    <mergeCell ref="DP42:EZ42"/>
    <mergeCell ref="DP40:EZ40"/>
    <mergeCell ref="FA40:FL40"/>
    <mergeCell ref="DN36:FF36"/>
    <mergeCell ref="F33:AB33"/>
    <mergeCell ref="FM47:FS47"/>
    <mergeCell ref="AO50:BB50"/>
    <mergeCell ref="F14:AB14"/>
    <mergeCell ref="H15:AB15"/>
    <mergeCell ref="F16:AB16"/>
    <mergeCell ref="F17:AB17"/>
    <mergeCell ref="F18:AB18"/>
    <mergeCell ref="F19:AB19"/>
    <mergeCell ref="F31:AB31"/>
    <mergeCell ref="F30:AB30"/>
    <mergeCell ref="F21:AB21"/>
    <mergeCell ref="F22:AB22"/>
    <mergeCell ref="F23:AB23"/>
    <mergeCell ref="F24:AB24"/>
    <mergeCell ref="F25:AB25"/>
    <mergeCell ref="BA13:BG13"/>
    <mergeCell ref="F32:AB32"/>
    <mergeCell ref="F34:AB34"/>
    <mergeCell ref="F35:AB35"/>
    <mergeCell ref="F36:AB36"/>
    <mergeCell ref="F37:AB37"/>
    <mergeCell ref="F26:AB26"/>
    <mergeCell ref="H27:AB27"/>
    <mergeCell ref="F28:AB28"/>
    <mergeCell ref="F29:AB29"/>
    <mergeCell ref="CN13:CS13"/>
    <mergeCell ref="DF12:DL12"/>
    <mergeCell ref="DF13:DL13"/>
    <mergeCell ref="AM11:BG11"/>
    <mergeCell ref="BH11:DL11"/>
    <mergeCell ref="BV12:DE12"/>
    <mergeCell ref="CT13:CY13"/>
    <mergeCell ref="CZ13:DE13"/>
    <mergeCell ref="BV13:CA13"/>
    <mergeCell ref="BA12:BG12"/>
    <mergeCell ref="F43:AB43"/>
    <mergeCell ref="F45:AB45"/>
    <mergeCell ref="F46:AB46"/>
    <mergeCell ref="BH12:BU13"/>
    <mergeCell ref="F38:AB38"/>
    <mergeCell ref="F39:AB39"/>
    <mergeCell ref="F40:AB40"/>
    <mergeCell ref="F41:AB41"/>
    <mergeCell ref="A12:AB12"/>
    <mergeCell ref="AC11:AL13"/>
    <mergeCell ref="FM11:FS11"/>
    <mergeCell ref="DN14:FL14"/>
    <mergeCell ref="DN12:EZ12"/>
    <mergeCell ref="DN13:EZ13"/>
    <mergeCell ref="BC51:BQ51"/>
    <mergeCell ref="BC52:BQ52"/>
    <mergeCell ref="DN11:EZ11"/>
    <mergeCell ref="DN16:EZ16"/>
    <mergeCell ref="FA11:FL11"/>
    <mergeCell ref="CB13:CG13"/>
    <mergeCell ref="DN54:FL54"/>
    <mergeCell ref="BC54:CY54"/>
    <mergeCell ref="A47:AL47"/>
    <mergeCell ref="FA50:FL50"/>
    <mergeCell ref="BC53:BQ53"/>
    <mergeCell ref="FA12:FL12"/>
    <mergeCell ref="BR50:CD50"/>
    <mergeCell ref="CE50:CY50"/>
    <mergeCell ref="BC50:BQ50"/>
    <mergeCell ref="F42:AB42"/>
    <mergeCell ref="CH13:CM13"/>
    <mergeCell ref="CH14:CM14"/>
    <mergeCell ref="CH15:CM15"/>
    <mergeCell ref="CH16:CM16"/>
    <mergeCell ref="CH17:CM17"/>
    <mergeCell ref="CH18:CM18"/>
    <mergeCell ref="CH19:CM19"/>
    <mergeCell ref="CH20:CM20"/>
    <mergeCell ref="CH21:CM21"/>
    <mergeCell ref="CH22:CM22"/>
    <mergeCell ref="CH23:CM23"/>
    <mergeCell ref="CH24:CM24"/>
    <mergeCell ref="CH25:CM25"/>
    <mergeCell ref="CH26:CM26"/>
    <mergeCell ref="CH27:CM27"/>
    <mergeCell ref="CH28:CM28"/>
    <mergeCell ref="CH29:CM29"/>
    <mergeCell ref="CH30:CM30"/>
    <mergeCell ref="CH31:CM31"/>
    <mergeCell ref="CH32:CM32"/>
    <mergeCell ref="CH33:CM33"/>
    <mergeCell ref="CH34:CM34"/>
    <mergeCell ref="CH35:CM35"/>
    <mergeCell ref="CH36:CM36"/>
    <mergeCell ref="CH37:CM37"/>
    <mergeCell ref="CH38:CM38"/>
    <mergeCell ref="CH39:CM39"/>
    <mergeCell ref="CH40:CM40"/>
    <mergeCell ref="CH41:CM41"/>
    <mergeCell ref="CH42:CM42"/>
    <mergeCell ref="CH43:CM43"/>
    <mergeCell ref="CH44:CM44"/>
    <mergeCell ref="CH45:CM45"/>
    <mergeCell ref="CH46:CM46"/>
    <mergeCell ref="CH47:CM47"/>
    <mergeCell ref="DP50:EZ50"/>
    <mergeCell ref="CN46:CS46"/>
    <mergeCell ref="CT46:CY46"/>
    <mergeCell ref="CZ46:DE46"/>
    <mergeCell ref="DF43:DL43"/>
    <mergeCell ref="FA23:FL23"/>
    <mergeCell ref="FA24:FL24"/>
    <mergeCell ref="FA25:FL25"/>
    <mergeCell ref="FA26:FL26"/>
    <mergeCell ref="FA27:FL27"/>
    <mergeCell ref="DP23:EZ23"/>
    <mergeCell ref="DP24:EZ24"/>
    <mergeCell ref="DP25:EZ25"/>
    <mergeCell ref="DP26:EZ26"/>
    <mergeCell ref="DP27:EZ27"/>
    <mergeCell ref="FA28:FL28"/>
    <mergeCell ref="FA29:FL29"/>
    <mergeCell ref="FA30:FL30"/>
    <mergeCell ref="FA31:FL31"/>
    <mergeCell ref="FA32:FL32"/>
    <mergeCell ref="DP29:EZ29"/>
    <mergeCell ref="DP30:EZ30"/>
    <mergeCell ref="DP31:EZ31"/>
    <mergeCell ref="DP32:EZ32"/>
    <mergeCell ref="DP28:EZ28"/>
  </mergeCells>
  <dataValidations count="1">
    <dataValidation allowBlank="1" showInputMessage="1" showErrorMessage="1" imeMode="off" sqref="FM14:FS14 AO50:BB56 BR50:BR53 FA37:FL37 FA39:FL40 FA46:FL46 FA34:FL35 FA48:FL48 FA50:FL52 CZ50:CZ54 N50:AA56 FA12:FS13 BH47:DE47 FA42:FL44 BA14:DL46 AC14:AL46 AM14:AZ47 FA17:FL22 FA25:FL32 FM17:FS55"/>
  </dataValidations>
  <printOptions horizontalCentered="1" verticalCentered="1"/>
  <pageMargins left="0.3937007874015748" right="0.1968503937007874" top="0.3937007874015748" bottom="0.3937007874015748" header="0.31496062992125984" footer="0.31496062992125984"/>
  <pageSetup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北海道建設業信用保証株式会社</Manager>
  <Company>北海道建設業信用保証株式会社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平成20年改正対応　経審シミュレーション</dc:title>
  <dc:subject/>
  <dc:creator>北海道建設業信用保証株式会社</dc:creator>
  <cp:keywords/>
  <dc:description>平成20年06月　日：初版</dc:description>
  <cp:lastModifiedBy>坂森 誠</cp:lastModifiedBy>
  <cp:lastPrinted>2022-12-14T12:18:06Z</cp:lastPrinted>
  <dcterms:created xsi:type="dcterms:W3CDTF">2008-03-05T05:39:39Z</dcterms:created>
  <dcterms:modified xsi:type="dcterms:W3CDTF">2022-12-19T01:47:28Z</dcterms:modified>
  <cp:category/>
  <cp:version/>
  <cp:contentType/>
  <cp:contentStatus/>
</cp:coreProperties>
</file>